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rv022sr\SL\DIVERSOS 2023\EDITAIS 2023\PE 09-2023 - Fornecimento de Veículos - SRP\Anexo I - Termo de Referênia e Anexos\"/>
    </mc:Choice>
  </mc:AlternateContent>
  <xr:revisionPtr revIDLastSave="0" documentId="8_{8CB16084-8F2C-4ADD-8BD5-75531CA45692}" xr6:coauthVersionLast="47" xr6:coauthVersionMax="47" xr10:uidLastSave="{00000000-0000-0000-0000-000000000000}"/>
  <bookViews>
    <workbookView xWindow="-120" yWindow="-120" windowWidth="24240" windowHeight="13020" xr2:uid="{00000000-000D-0000-FFFF-FFFF00000000}"/>
  </bookViews>
  <sheets>
    <sheet name="Planilha" sheetId="14" r:id="rId1"/>
    <sheet name="Resumo" sheetId="21" state="hidden" r:id="rId2"/>
  </sheets>
  <definedNames>
    <definedName name="_xlnm._FilterDatabase" localSheetId="0" hidden="1">Planilha!$A$12:$G$12</definedName>
    <definedName name="_xlnm.Print_Area" localSheetId="0">Planilha!$A$1:$G$19</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4" l="1"/>
  <c r="F7" i="14" l="1"/>
  <c r="G15" i="14"/>
  <c r="F18" i="14" l="1"/>
  <c r="G18" i="14" s="1"/>
  <c r="G17" i="14"/>
  <c r="F13" i="14" l="1"/>
  <c r="F10" i="14"/>
  <c r="G7" i="14" l="1"/>
  <c r="G6" i="14"/>
  <c r="G13" i="14" l="1"/>
  <c r="E22" i="21" l="1"/>
  <c r="B22" i="21"/>
  <c r="B21" i="21"/>
  <c r="E20" i="21"/>
  <c r="B20" i="21"/>
  <c r="E18" i="21"/>
  <c r="D18" i="21"/>
  <c r="B18" i="21"/>
  <c r="E17" i="21"/>
  <c r="D17" i="21"/>
  <c r="B17" i="21"/>
  <c r="E16" i="21"/>
  <c r="D16" i="21"/>
  <c r="B16" i="21"/>
  <c r="E15" i="21"/>
  <c r="D15" i="21"/>
  <c r="B15" i="21"/>
  <c r="E14" i="21"/>
  <c r="D14" i="21"/>
  <c r="B14" i="21"/>
  <c r="E12" i="21"/>
  <c r="D12" i="21"/>
  <c r="B12" i="21"/>
  <c r="E11" i="21"/>
  <c r="D11" i="21"/>
  <c r="B11" i="21"/>
  <c r="E10" i="21"/>
  <c r="D10" i="21"/>
  <c r="B10" i="21"/>
  <c r="E9" i="21"/>
  <c r="D9" i="21"/>
  <c r="B9" i="21"/>
  <c r="E8" i="21"/>
  <c r="D8" i="21"/>
  <c r="B8" i="21"/>
  <c r="E6" i="21"/>
  <c r="B6" i="21"/>
  <c r="E5" i="21"/>
  <c r="B5" i="21"/>
  <c r="D22" i="21"/>
  <c r="E21" i="21"/>
  <c r="G12" i="14"/>
  <c r="G10" i="14"/>
  <c r="G9" i="14"/>
  <c r="D6" i="21"/>
  <c r="D5" i="21"/>
  <c r="F5" i="21" l="1"/>
  <c r="F22" i="21"/>
  <c r="F11" i="21"/>
  <c r="F16" i="21"/>
  <c r="F6" i="21"/>
  <c r="F9" i="21"/>
  <c r="F14" i="21"/>
  <c r="F18" i="21"/>
  <c r="D20" i="21"/>
  <c r="F20" i="21" s="1"/>
  <c r="F8" i="21"/>
  <c r="F12" i="21"/>
  <c r="F17" i="21"/>
  <c r="F10" i="21"/>
  <c r="F15" i="21"/>
  <c r="D21" i="21"/>
  <c r="F21" i="21" s="1"/>
  <c r="F23" i="21" l="1"/>
</calcChain>
</file>

<file path=xl/sharedStrings.xml><?xml version="1.0" encoding="utf-8"?>
<sst xmlns="http://schemas.openxmlformats.org/spreadsheetml/2006/main" count="85" uniqueCount="38">
  <si>
    <t xml:space="preserve">                                           2ª SUPERINTENDÊNCIA REGIONAL</t>
  </si>
  <si>
    <t>ANEXO II - PLANILHA ORÇAMENTÁRIA</t>
  </si>
  <si>
    <t>Item</t>
  </si>
  <si>
    <t>Código CATMAT</t>
  </si>
  <si>
    <t>Und</t>
  </si>
  <si>
    <t>Preço Unitário</t>
  </si>
  <si>
    <t>Preço Total</t>
  </si>
  <si>
    <t>PVC SOLDÁVEL - IRRIGAÇÃO - LINHA FIXA - NBR 14312</t>
  </si>
  <si>
    <t xml:space="preserve">un </t>
  </si>
  <si>
    <t xml:space="preserve"> PVC DEFOFO IRRIGAÇÃO - LINHA DEFOFO - NBR 14311/7665</t>
  </si>
  <si>
    <t>PVC PBA - INFRAESTRUTURA - DISTRIBUIÇÃO DE ÁGUA - NBR 5647</t>
  </si>
  <si>
    <t>TOTAL GERAL ORÇADO</t>
  </si>
  <si>
    <t>AQUISIÇÃ DE TUBOS - 2ª SR</t>
  </si>
  <si>
    <t>ITEM</t>
  </si>
  <si>
    <t>DESCRIÇÃO/ESPECIFICAÇÃO TÉCNICA</t>
  </si>
  <si>
    <t>UND.</t>
  </si>
  <si>
    <t>QTDE.</t>
  </si>
  <si>
    <t>V.UNITÁRIO - R$</t>
  </si>
  <si>
    <t>V.TOTAL- R$</t>
  </si>
  <si>
    <t>und.</t>
  </si>
  <si>
    <t>TOTAL -</t>
  </si>
  <si>
    <t>PICK-UP MÉDIA 4X4 CABINE DUPLA</t>
  </si>
  <si>
    <t>PICK-UP COMPACTA FLEX 2 PORTAS</t>
  </si>
  <si>
    <t>VEÍCULO FURGÃO PEQUENO</t>
  </si>
  <si>
    <t xml:space="preserve">                                                   Companhia de Desenvolvimento dos Vales do São Francisco e do Parnaíba</t>
  </si>
  <si>
    <t>VEÍCULO FURGÃO GRANDE</t>
  </si>
  <si>
    <t xml:space="preserve">                                            Ministério da Integração e do Desenvolvimento Regional – MIDR</t>
  </si>
  <si>
    <t>Qtde</t>
  </si>
  <si>
    <r>
      <rPr>
        <b/>
        <sz val="10"/>
        <rFont val="Arial"/>
        <family val="2"/>
      </rPr>
      <t>Caminhonete tipo Pick-Up 4X4</t>
    </r>
    <r>
      <rPr>
        <sz val="10"/>
        <rFont val="Arial"/>
        <family val="2"/>
      </rPr>
      <t>, transmissão automática: Motor com potência a partir de 200CV, cabine dupla, diesel, cor branca, quatro portas, zero km, fabricação/modelo ano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vidros elétricos, travas elétricas,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automática de no mínimo 6 marchas, sendo 5 a frente e uma ré,  tanque de combustível com no mínimo 70 litros, protetor de cárter, para-barros dianteiros e traseiros, capota marítima, estribos laterais, para-choque dianteiro na cor do veículo, vidros e travas elétricas nas 04 (quatro) portas, protetor de caçamba de material plástico ou protetor a base de aplicação de poliuréia.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t>
    </r>
  </si>
  <si>
    <r>
      <rPr>
        <b/>
        <sz val="10"/>
        <rFont val="Arial"/>
        <family val="2"/>
      </rPr>
      <t>Caminhonete tipo Pick-Up 4X4</t>
    </r>
    <r>
      <rPr>
        <sz val="10"/>
        <rFont val="Arial"/>
        <family val="2"/>
      </rPr>
      <t xml:space="preserve">, transmissão automática: Motor com potência a partir de 200CV, cabine dupla, diesel, cor branca, quatro portas, zero km, fabricação/modelo ano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elétricos,vidros elétricos, travas elétricas,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automática de no mínimo 6 marchas, sendo 5 a frente e uma ré,  tanque de combustível com no mínimo 70 litros, protetor de cárter, para-barros dianteiros e traseiros, capota marítima, estribos laterais, para-choque dianteiro na cor do veículo, vidros e travas elétricas nas 04 (quatro) portas, protetor de caçamba de material plástico ou protetor a base de aplicação de poliuréia.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1</t>
    </r>
    <r>
      <rPr>
        <sz val="10"/>
        <rFont val="Arial"/>
        <family val="2"/>
      </rPr>
      <t>.</t>
    </r>
  </si>
  <si>
    <r>
      <rPr>
        <b/>
        <sz val="10"/>
        <rFont val="Arial"/>
        <family val="2"/>
      </rPr>
      <t>PICK-UP FLEX Compacta</t>
    </r>
    <r>
      <rPr>
        <sz val="10"/>
        <rFont val="Arial"/>
        <family val="2"/>
      </rPr>
      <t>: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t>
    </r>
  </si>
  <si>
    <r>
      <rPr>
        <b/>
        <sz val="10"/>
        <rFont val="Arial"/>
        <family val="2"/>
      </rPr>
      <t>PICK-UP FLEX Compacta</t>
    </r>
    <r>
      <rPr>
        <sz val="10"/>
        <rFont val="Arial"/>
        <family val="2"/>
      </rPr>
      <t xml:space="preserve">: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3</t>
    </r>
    <r>
      <rPr>
        <sz val="10"/>
        <rFont val="Arial"/>
        <family val="2"/>
      </rPr>
      <t>.</t>
    </r>
  </si>
  <si>
    <r>
      <rPr>
        <b/>
        <sz val="10"/>
        <rFont val="Arial"/>
        <family val="2"/>
      </rPr>
      <t>Veículo Furgão Pequeno</t>
    </r>
    <r>
      <rPr>
        <sz val="10"/>
        <rFont val="Arial"/>
        <family val="2"/>
      </rPr>
      <t xml:space="preserve"> - Veículo utilitário, 0 (zero) km, Ano/Modelo: 2023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vidros elétricos, travas elétricas, tapetes de borracha para o assoalho, protetor de cárter; capacidade mínima do tanque de gasolina 50 litros; airbag duplo frontal; capacidade mínima de cilindrada 1.4; sistema de freios ABS. Sistema de som com rádio, conexão USB e sistema de alto-falantes internos, compatíveis com a potência do equipamento de som a ser fornecido.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Referente às especificações técnicas será tolerada uma margem de (+/-) 5% (cinco por cento) em relação as unidades. Veículos deverão estar com o tanque de combustível totalmente abastecido.</t>
    </r>
  </si>
  <si>
    <r>
      <rPr>
        <b/>
        <sz val="10"/>
        <rFont val="Arial"/>
        <family val="2"/>
      </rPr>
      <t>Veículo Furgão Grande</t>
    </r>
    <r>
      <rPr>
        <sz val="10"/>
        <rFont val="Arial"/>
        <family val="2"/>
      </rPr>
      <t xml:space="preserve"> - Veículo tipo furgão; 0 (zero) km; Ano/Modelo: 2023 ou superior; cor branca; potência mínima do motor de 130 cv; transmissão manual mínima de 05 (cinco) marchas a frente e 01 (uma) á ré; capacidade mínima de 2 (dois) passageiros; capacidade de carga mínima 1200 kg; combustível: diesel; carroceria tipo baú, fechada e com portas para acesso sendo 02 (duas) na cabine e, no mínimo, 01 (uma) porta traseira; rodas de aço com dimensões mínimas de r - 16'; ar condicionado; direção hidráulica ou elétrica; vidros elétricos; travas elétricas; tapetes para o assoalho; protetor de cárter; capacidade mínima do tanque de combustível 65 litros; airbag duplo frontal; banco do motorista com regulagem de altura e lombar; sistema de freios ABS; sistema de som com rádio, conexão USB e sistema de alto-falantes internos, compatíveis com a potência do equipamento de som a ser fornecido. Garantia mínima de 01 (um) ano.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Todas as despesas serão por conta do Fornecedor. Referente às especificações técnicas será tolerada uma margem de (+/-) 5% (cinco por cento) em relação as unidades. Os veículos deverão estar com o tanque de combustível totalmente abastecido.</t>
    </r>
  </si>
  <si>
    <r>
      <rPr>
        <b/>
        <sz val="10"/>
        <rFont val="Arial"/>
        <family val="2"/>
      </rPr>
      <t>VEÍCULO VAN</t>
    </r>
    <r>
      <rPr>
        <sz val="10"/>
        <rFont val="Arial"/>
        <family val="2"/>
      </rPr>
      <t>. Cor branca. Veículo zero quilômetro, modelo e fabricação 2023 ou superior à emissão da ordem de fornecimento.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Obs.: referente às especificações técnicas será tolerada uma margem de (+/-) 5% (cinco por cento) em relação as unidades.</t>
    </r>
  </si>
  <si>
    <r>
      <rPr>
        <b/>
        <sz val="10"/>
        <rFont val="Arial"/>
        <family val="2"/>
      </rPr>
      <t>Veículo Furgão Pequeno</t>
    </r>
    <r>
      <rPr>
        <sz val="10"/>
        <rFont val="Arial"/>
        <family val="2"/>
      </rPr>
      <t xml:space="preserve"> - Veículo utilitário, 0 (zero) km, Ano/Modelo: 2023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vidros elétricos, travas elétricas, tapetes de borracha para o assoalho, protetor de cárter; capacidade mínima do tanque de gasolina 50 litros; airbag duplo frontal; capacidade mínima de cilindrada 1.4; sistema de freios ABS. Sistema de som com rádio, conexão USB e sistema de alto-falantes internos, compatíveis com a potência do equipamento de som a ser fornecido.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Referente às especificações técnicas será tolerada uma margem de (+/-) 5% (cinco por cento) em relação as unidades. Veículos deverão estar com o tanque de combustível totalmente abastecido. </t>
    </r>
    <r>
      <rPr>
        <b/>
        <sz val="10"/>
        <rFont val="Arial"/>
        <family val="2"/>
      </rPr>
      <t>Cota de até 25% - Exclusivo para ME e EPP -  Cota principal Item 5.</t>
    </r>
  </si>
  <si>
    <r>
      <rPr>
        <b/>
        <sz val="10"/>
        <rFont val="Arial"/>
        <family val="2"/>
      </rPr>
      <t>VEÍCULO VAN</t>
    </r>
    <r>
      <rPr>
        <sz val="10"/>
        <rFont val="Arial"/>
        <family val="2"/>
      </rPr>
      <t xml:space="preserve">. Cor branca. Veículo zero quilômetro, modelo e fabricação 2023 ou superior à emissão da ordem de fornecimento.  Combustível óleo diesel, potência mínima de 130CV. Motor de 4 cilindros. Caixa de câmbio manual de 06 marchas. Capacidade mínima do tanque de combustível de 70 litros. Capacidade de passageiros 15+1 (total de 16 passageiros). Com ar condicionado original de fábrica. Direção hidráulica ou elétrica. Pneus com dimensões mínimas de 195/65R16. Vidros elétricos nas portas dianteiras, travas elétricas, retrovisores elétricos, encosto de cabeça para todos ocupantes. Sistema de som com  rádio e entrada USB. Freios ABS, Tapetes. Desembaçador do vidro traseiro. Airbag frontais. Garantia de fábrica. Veículos deverão estar com o tanque de combustível totalmente abastecido.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Obs.: referente às especificações técnicas será tolerada uma margem de (+/-) 5% (cinco por cento) em relação as unidades. </t>
    </r>
    <r>
      <rPr>
        <b/>
        <sz val="10"/>
        <rFont val="Arial"/>
        <family val="2"/>
      </rPr>
      <t>Cota de até 25% - Exclusivo para ME e EPP -  Cota principal Item 8</t>
    </r>
    <r>
      <rPr>
        <sz val="10"/>
        <rFont val="Arial"/>
        <family val="2"/>
      </rPr>
      <t>.</t>
    </r>
  </si>
  <si>
    <t>VEÍCULO VAN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</si>
</sst>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_-;\-* #,##0_-;_-* &quot;-&quot;??_-;_-@_-"/>
    <numFmt numFmtId="166" formatCode="#,##0_ ;\-#,##0\ "/>
  </numFmts>
  <fonts count="12">
    <font>
      <sz val="10"/>
      <name val="Arial"/>
      <charset val="134"/>
    </font>
    <font>
      <b/>
      <sz val="10"/>
      <color theme="0"/>
      <name val="Arial"/>
      <charset val="134"/>
    </font>
    <font>
      <sz val="10"/>
      <color theme="0"/>
      <name val="Arial"/>
      <charset val="134"/>
    </font>
    <font>
      <b/>
      <sz val="12"/>
      <color theme="0"/>
      <name val="Arial"/>
      <charset val="134"/>
    </font>
    <font>
      <sz val="12"/>
      <name val="Arial"/>
      <charset val="134"/>
    </font>
    <font>
      <b/>
      <sz val="10"/>
      <name val="Arial"/>
      <charset val="134"/>
    </font>
    <font>
      <sz val="10"/>
      <name val="Arial"/>
      <charset val="134"/>
    </font>
    <font>
      <sz val="12"/>
      <color theme="0"/>
      <name val="Arial"/>
      <charset val="134"/>
    </font>
    <font>
      <sz val="11"/>
      <color theme="1"/>
      <name val="Calibri"/>
      <charset val="134"/>
      <scheme val="minor"/>
    </font>
    <font>
      <sz val="10"/>
      <name val="Arial"/>
      <family val="2"/>
    </font>
    <font>
      <b/>
      <sz val="12"/>
      <color theme="0"/>
      <name val="Arial"/>
      <family val="2"/>
    </font>
    <font>
      <b/>
      <sz val="10"/>
      <name val="Arial"/>
      <family val="2"/>
    </font>
  </fonts>
  <fills count="4">
    <fill>
      <patternFill patternType="none"/>
    </fill>
    <fill>
      <patternFill patternType="gray125"/>
    </fill>
    <fill>
      <patternFill patternType="solid">
        <fgColor theme="0"/>
        <bgColor indexed="64"/>
      </patternFill>
    </fill>
    <fill>
      <patternFill patternType="solid">
        <fgColor theme="4" tint="-0.249977111117893"/>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7">
    <xf numFmtId="0" fontId="0" fillId="0" borderId="0"/>
    <xf numFmtId="43" fontId="6" fillId="0" borderId="0" applyFont="0" applyFill="0" applyBorder="0" applyAlignment="0" applyProtection="0"/>
    <xf numFmtId="0" fontId="8" fillId="0" borderId="0"/>
    <xf numFmtId="164"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cellStyleXfs>
  <cellXfs count="96">
    <xf numFmtId="0" fontId="0" fillId="0" borderId="0" xfId="0"/>
    <xf numFmtId="0" fontId="0" fillId="2" borderId="0" xfId="0" applyFill="1"/>
    <xf numFmtId="0" fontId="1" fillId="3" borderId="4" xfId="0" applyFont="1" applyFill="1" applyBorder="1" applyAlignment="1">
      <alignment horizontal="center"/>
    </xf>
    <xf numFmtId="0" fontId="1" fillId="3" borderId="0" xfId="0" applyFont="1" applyFill="1" applyAlignment="1">
      <alignment horizontal="center"/>
    </xf>
    <xf numFmtId="0" fontId="1" fillId="3" borderId="5" xfId="0" applyFont="1" applyFill="1" applyBorder="1" applyAlignment="1">
      <alignment horizontal="right"/>
    </xf>
    <xf numFmtId="0" fontId="1" fillId="2" borderId="4" xfId="0" applyFont="1" applyFill="1" applyBorder="1" applyAlignment="1">
      <alignment horizontal="center"/>
    </xf>
    <xf numFmtId="0" fontId="1" fillId="2" borderId="0" xfId="0" applyFont="1" applyFill="1" applyAlignment="1">
      <alignment horizontal="center"/>
    </xf>
    <xf numFmtId="0" fontId="1" fillId="2" borderId="5" xfId="0" applyFont="1" applyFill="1" applyBorder="1"/>
    <xf numFmtId="0" fontId="2" fillId="3" borderId="4" xfId="0" applyFont="1" applyFill="1" applyBorder="1" applyAlignment="1">
      <alignment horizontal="center"/>
    </xf>
    <xf numFmtId="0" fontId="2" fillId="3" borderId="0" xfId="0" applyFont="1" applyFill="1" applyAlignment="1">
      <alignment horizontal="center"/>
    </xf>
    <xf numFmtId="0" fontId="2" fillId="3" borderId="5" xfId="0" applyFont="1" applyFill="1" applyBorder="1" applyAlignment="1">
      <alignment horizontal="center"/>
    </xf>
    <xf numFmtId="0" fontId="0" fillId="0" borderId="6" xfId="0" applyBorder="1" applyAlignment="1">
      <alignment horizontal="center" vertical="center"/>
    </xf>
    <xf numFmtId="0" fontId="0" fillId="0" borderId="7" xfId="0" applyBorder="1" applyAlignment="1">
      <alignment wrapText="1"/>
    </xf>
    <xf numFmtId="0" fontId="0" fillId="0" borderId="7" xfId="0" applyBorder="1" applyAlignment="1">
      <alignment horizontal="center" vertical="center"/>
    </xf>
    <xf numFmtId="43" fontId="0" fillId="0" borderId="7" xfId="1" applyFont="1" applyBorder="1" applyAlignment="1">
      <alignment horizontal="center" vertical="center"/>
    </xf>
    <xf numFmtId="43" fontId="0" fillId="0" borderId="7" xfId="0" applyNumberFormat="1" applyBorder="1" applyAlignment="1">
      <alignment horizontal="center" vertical="center"/>
    </xf>
    <xf numFmtId="43" fontId="0" fillId="0" borderId="8" xfId="1" applyFont="1" applyBorder="1" applyAlignment="1">
      <alignment vertical="center"/>
    </xf>
    <xf numFmtId="0" fontId="0" fillId="0" borderId="4" xfId="0" applyBorder="1" applyAlignment="1">
      <alignment horizontal="center" vertical="center"/>
    </xf>
    <xf numFmtId="0" fontId="0" fillId="0" borderId="0" xfId="0" applyAlignment="1">
      <alignment wrapText="1"/>
    </xf>
    <xf numFmtId="0" fontId="0" fillId="0" borderId="0" xfId="0" applyAlignment="1">
      <alignment horizontal="center" vertical="center"/>
    </xf>
    <xf numFmtId="43" fontId="0" fillId="0" borderId="0" xfId="1" applyFont="1" applyBorder="1" applyAlignment="1">
      <alignment horizontal="center" vertical="center"/>
    </xf>
    <xf numFmtId="43" fontId="0" fillId="0" borderId="0" xfId="0" applyNumberFormat="1" applyAlignment="1">
      <alignment horizontal="center" vertical="center"/>
    </xf>
    <xf numFmtId="43" fontId="0" fillId="0" borderId="5" xfId="1" applyFont="1" applyBorder="1" applyAlignment="1">
      <alignment vertical="center"/>
    </xf>
    <xf numFmtId="2" fontId="0" fillId="0" borderId="7" xfId="0" applyNumberForma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wrapText="1"/>
    </xf>
    <xf numFmtId="0" fontId="0" fillId="0" borderId="2" xfId="0" applyBorder="1" applyAlignment="1">
      <alignment horizontal="center" vertical="center"/>
    </xf>
    <xf numFmtId="43" fontId="0" fillId="0" borderId="2" xfId="1" applyFont="1" applyBorder="1" applyAlignment="1">
      <alignment horizontal="center" vertical="center"/>
    </xf>
    <xf numFmtId="43" fontId="0" fillId="0" borderId="2" xfId="0" applyNumberFormat="1" applyBorder="1" applyAlignment="1">
      <alignment horizontal="center" vertical="center"/>
    </xf>
    <xf numFmtId="43" fontId="0" fillId="0" borderId="3" xfId="1" applyFont="1" applyBorder="1" applyAlignment="1">
      <alignment vertical="center"/>
    </xf>
    <xf numFmtId="0" fontId="0" fillId="0" borderId="9" xfId="0" applyBorder="1" applyAlignment="1">
      <alignment horizontal="center" vertical="center"/>
    </xf>
    <xf numFmtId="0" fontId="0" fillId="0" borderId="10" xfId="0" applyBorder="1" applyAlignment="1">
      <alignment wrapText="1"/>
    </xf>
    <xf numFmtId="0" fontId="0" fillId="0" borderId="10" xfId="0" applyBorder="1" applyAlignment="1">
      <alignment horizontal="center" vertical="center"/>
    </xf>
    <xf numFmtId="43" fontId="0" fillId="0" borderId="10" xfId="1" applyFont="1" applyBorder="1" applyAlignment="1">
      <alignment horizontal="center" vertical="center"/>
    </xf>
    <xf numFmtId="43" fontId="0" fillId="0" borderId="10" xfId="0" applyNumberFormat="1" applyBorder="1" applyAlignment="1">
      <alignment horizontal="center" vertical="center"/>
    </xf>
    <xf numFmtId="43" fontId="0" fillId="0" borderId="11" xfId="1" applyFont="1" applyBorder="1" applyAlignment="1">
      <alignment vertical="center"/>
    </xf>
    <xf numFmtId="43" fontId="0" fillId="0" borderId="7" xfId="1" applyFont="1" applyBorder="1" applyAlignment="1">
      <alignment vertical="center"/>
    </xf>
    <xf numFmtId="43" fontId="3" fillId="3" borderId="11" xfId="0" applyNumberFormat="1" applyFont="1" applyFill="1" applyBorder="1"/>
    <xf numFmtId="0" fontId="4" fillId="0" borderId="0" xfId="0" applyFont="1"/>
    <xf numFmtId="165" fontId="0" fillId="0" borderId="0" xfId="0" applyNumberFormat="1"/>
    <xf numFmtId="0" fontId="3" fillId="3" borderId="4" xfId="0" applyFont="1" applyFill="1" applyBorder="1" applyAlignment="1">
      <alignment horizontal="center" vertical="center"/>
    </xf>
    <xf numFmtId="0" fontId="3" fillId="3" borderId="0" xfId="0" applyFont="1" applyFill="1" applyAlignment="1">
      <alignment horizontal="center" vertical="center"/>
    </xf>
    <xf numFmtId="0" fontId="3" fillId="3" borderId="5" xfId="0" applyFont="1" applyFill="1" applyBorder="1" applyAlignment="1">
      <alignment horizontal="center" vertical="center"/>
    </xf>
    <xf numFmtId="0" fontId="3" fillId="3" borderId="0" xfId="0" applyFont="1" applyFill="1" applyAlignment="1">
      <alignment horizontal="center" vertical="center" wrapText="1"/>
    </xf>
    <xf numFmtId="165" fontId="3" fillId="3" borderId="0" xfId="0" applyNumberFormat="1" applyFont="1" applyFill="1" applyAlignment="1">
      <alignment horizontal="center" vertical="center"/>
    </xf>
    <xf numFmtId="14" fontId="0" fillId="0" borderId="0" xfId="0" applyNumberFormat="1"/>
    <xf numFmtId="0" fontId="0" fillId="2" borderId="12" xfId="0" applyFill="1" applyBorder="1" applyAlignment="1">
      <alignment horizontal="center" vertical="center"/>
    </xf>
    <xf numFmtId="0" fontId="6" fillId="2" borderId="12" xfId="0" applyFont="1" applyFill="1" applyBorder="1" applyAlignment="1">
      <alignment horizontal="center" vertical="center"/>
    </xf>
    <xf numFmtId="0" fontId="9" fillId="2" borderId="12" xfId="0" applyFont="1" applyFill="1" applyBorder="1" applyAlignment="1">
      <alignment horizontal="justify" vertical="center" wrapText="1"/>
    </xf>
    <xf numFmtId="43" fontId="6" fillId="0" borderId="12" xfId="1" applyFont="1" applyFill="1" applyBorder="1" applyAlignment="1">
      <alignment vertical="center"/>
    </xf>
    <xf numFmtId="43" fontId="6" fillId="2" borderId="12" xfId="1" applyFont="1" applyFill="1" applyBorder="1" applyAlignment="1">
      <alignment vertical="center"/>
    </xf>
    <xf numFmtId="0" fontId="3" fillId="3" borderId="12" xfId="0" applyFont="1" applyFill="1" applyBorder="1" applyAlignment="1">
      <alignment horizontal="center" vertical="center"/>
    </xf>
    <xf numFmtId="0" fontId="3" fillId="3" borderId="12" xfId="0" applyFont="1" applyFill="1" applyBorder="1" applyAlignment="1">
      <alignment horizontal="center" vertical="center" wrapText="1"/>
    </xf>
    <xf numFmtId="0" fontId="10" fillId="3" borderId="12" xfId="0" applyFont="1" applyFill="1" applyBorder="1" applyAlignment="1">
      <alignment horizontal="center" vertical="center"/>
    </xf>
    <xf numFmtId="0" fontId="6" fillId="0" borderId="12" xfId="0" applyFont="1" applyBorder="1" applyAlignment="1">
      <alignment horizontal="center" vertical="center"/>
    </xf>
    <xf numFmtId="0" fontId="0" fillId="2" borderId="13" xfId="0" applyFill="1" applyBorder="1" applyAlignment="1">
      <alignment horizontal="center" vertical="center"/>
    </xf>
    <xf numFmtId="0" fontId="6" fillId="2" borderId="14" xfId="0" applyFont="1" applyFill="1" applyBorder="1" applyAlignment="1">
      <alignment horizontal="center" vertical="center"/>
    </xf>
    <xf numFmtId="0" fontId="0" fillId="2" borderId="14" xfId="0" applyFill="1" applyBorder="1" applyAlignment="1">
      <alignment horizontal="center" vertical="center"/>
    </xf>
    <xf numFmtId="43" fontId="6" fillId="0" borderId="14" xfId="1" applyFont="1" applyFill="1" applyBorder="1" applyAlignment="1">
      <alignment vertical="center"/>
    </xf>
    <xf numFmtId="4" fontId="0" fillId="2" borderId="15" xfId="0" applyNumberFormat="1" applyFill="1" applyBorder="1" applyAlignment="1">
      <alignment vertical="center"/>
    </xf>
    <xf numFmtId="0" fontId="0" fillId="2" borderId="16" xfId="0" applyFill="1" applyBorder="1" applyAlignment="1">
      <alignment horizontal="center" vertical="center"/>
    </xf>
    <xf numFmtId="4" fontId="0" fillId="2" borderId="17" xfId="0" applyNumberFormat="1" applyFill="1" applyBorder="1" applyAlignment="1">
      <alignment vertical="center"/>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4" fontId="3" fillId="3" borderId="20" xfId="0" applyNumberFormat="1" applyFont="1" applyFill="1" applyBorder="1" applyAlignment="1">
      <alignment vertical="center"/>
    </xf>
    <xf numFmtId="166" fontId="6" fillId="2" borderId="14" xfId="1" applyNumberFormat="1" applyFont="1" applyFill="1" applyBorder="1" applyAlignment="1" applyProtection="1">
      <alignment horizontal="center" vertical="center"/>
    </xf>
    <xf numFmtId="166" fontId="6" fillId="2" borderId="12" xfId="4" applyNumberFormat="1" applyFont="1" applyFill="1" applyBorder="1" applyAlignment="1" applyProtection="1">
      <alignment horizontal="center" vertical="center"/>
    </xf>
    <xf numFmtId="166" fontId="6" fillId="2" borderId="12" xfId="1" applyNumberFormat="1" applyFont="1" applyFill="1" applyBorder="1" applyAlignment="1" applyProtection="1">
      <alignment horizontal="center" vertical="center"/>
    </xf>
    <xf numFmtId="166" fontId="3" fillId="3" borderId="12" xfId="0" applyNumberFormat="1" applyFont="1" applyFill="1" applyBorder="1" applyAlignment="1">
      <alignment horizontal="center" vertical="center"/>
    </xf>
    <xf numFmtId="0" fontId="10" fillId="3" borderId="0" xfId="0" applyFont="1" applyFill="1" applyAlignment="1">
      <alignment horizontal="center" vertical="center"/>
    </xf>
    <xf numFmtId="0" fontId="9" fillId="2" borderId="21" xfId="0" applyFont="1" applyFill="1" applyBorder="1" applyAlignment="1">
      <alignment horizontal="justify" vertical="center" wrapText="1"/>
    </xf>
    <xf numFmtId="0" fontId="10" fillId="3" borderId="16" xfId="0" applyFont="1" applyFill="1" applyBorder="1" applyAlignment="1">
      <alignment horizontal="center" vertical="center"/>
    </xf>
    <xf numFmtId="0" fontId="10" fillId="3" borderId="12" xfId="0" applyFont="1" applyFill="1" applyBorder="1" applyAlignment="1">
      <alignment horizontal="center" vertical="center" wrapText="1"/>
    </xf>
    <xf numFmtId="0" fontId="10" fillId="3" borderId="17" xfId="0" applyFont="1" applyFill="1" applyBorder="1" applyAlignment="1">
      <alignment horizontal="center" vertical="center"/>
    </xf>
    <xf numFmtId="0" fontId="9" fillId="2" borderId="12" xfId="0" applyFont="1" applyFill="1" applyBorder="1" applyAlignment="1">
      <alignment horizontal="center" vertical="center"/>
    </xf>
    <xf numFmtId="166" fontId="9" fillId="2" borderId="12" xfId="1" applyNumberFormat="1" applyFont="1" applyFill="1" applyBorder="1" applyAlignment="1" applyProtection="1">
      <alignment horizontal="center" vertical="center"/>
    </xf>
    <xf numFmtId="43" fontId="9" fillId="2" borderId="12" xfId="1" applyFont="1" applyFill="1" applyBorder="1" applyAlignment="1">
      <alignment vertical="center"/>
    </xf>
    <xf numFmtId="166" fontId="9" fillId="2" borderId="12" xfId="4" applyNumberFormat="1" applyFont="1" applyFill="1" applyBorder="1" applyAlignment="1" applyProtection="1">
      <alignment horizontal="center" vertical="center"/>
    </xf>
    <xf numFmtId="0" fontId="0" fillId="0" borderId="16" xfId="0" applyBorder="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0" xfId="0" applyFont="1" applyFill="1" applyAlignment="1">
      <alignment horizontal="center" vertical="center"/>
    </xf>
    <xf numFmtId="0" fontId="3" fillId="3" borderId="5" xfId="0" applyFont="1" applyFill="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3" fillId="3" borderId="19" xfId="0" applyFont="1" applyFill="1" applyBorder="1" applyAlignment="1">
      <alignment horizontal="center" vertical="center"/>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cellXfs>
  <cellStyles count="7">
    <cellStyle name="Normal" xfId="0" builtinId="0"/>
    <cellStyle name="Normal 2" xfId="2" xr:uid="{00000000-0005-0000-0000-000001000000}"/>
    <cellStyle name="Porcentagem 2" xfId="5" xr:uid="{00000000-0005-0000-0000-000003000000}"/>
    <cellStyle name="Separador de milhares 2" xfId="4" xr:uid="{00000000-0005-0000-0000-000005000000}"/>
    <cellStyle name="Separador de milhares 3" xfId="3" xr:uid="{00000000-0005-0000-0000-000006000000}"/>
    <cellStyle name="Vírgula" xfId="1" builtinId="3"/>
    <cellStyle name="Vírgula 2" xfId="6" xr:uid="{00000000-0005-0000-0000-00000700000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28575</xdr:rowOff>
        </xdr:from>
        <xdr:to>
          <xdr:col>2</xdr:col>
          <xdr:colOff>438150</xdr:colOff>
          <xdr:row>2</xdr:row>
          <xdr:rowOff>190500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showGridLines="0" tabSelected="1" topLeftCell="A13" zoomScale="80" zoomScaleNormal="80" zoomScaleSheetLayoutView="100" workbookViewId="0">
      <selection activeCell="G20" sqref="G20"/>
    </sheetView>
  </sheetViews>
  <sheetFormatPr defaultColWidth="9" defaultRowHeight="12.75"/>
  <cols>
    <col min="1" max="1" width="5.42578125" customWidth="1"/>
    <col min="2" max="2" width="11.7109375" customWidth="1"/>
    <col min="3" max="3" width="116.140625" customWidth="1"/>
    <col min="4" max="4" width="5.85546875" customWidth="1"/>
    <col min="5" max="5" width="7.85546875" style="39" bestFit="1" customWidth="1"/>
    <col min="6" max="6" width="17.140625" customWidth="1"/>
    <col min="7" max="7" width="16.7109375" customWidth="1"/>
  </cols>
  <sheetData>
    <row r="1" spans="1:7" s="38" customFormat="1" ht="15.75">
      <c r="A1" s="79" t="s">
        <v>26</v>
      </c>
      <c r="B1" s="80"/>
      <c r="C1" s="80"/>
      <c r="D1" s="80"/>
      <c r="E1" s="80"/>
      <c r="F1" s="80"/>
      <c r="G1" s="81"/>
    </row>
    <row r="2" spans="1:7" s="38" customFormat="1" ht="15.75">
      <c r="A2" s="82" t="s">
        <v>24</v>
      </c>
      <c r="B2" s="83"/>
      <c r="C2" s="83"/>
      <c r="D2" s="83"/>
      <c r="E2" s="83"/>
      <c r="F2" s="83"/>
      <c r="G2" s="84"/>
    </row>
    <row r="3" spans="1:7" s="38" customFormat="1" ht="15.75">
      <c r="A3" s="82" t="s">
        <v>0</v>
      </c>
      <c r="B3" s="83"/>
      <c r="C3" s="83"/>
      <c r="D3" s="83"/>
      <c r="E3" s="83"/>
      <c r="F3" s="83"/>
      <c r="G3" s="84"/>
    </row>
    <row r="4" spans="1:7" ht="16.5" customHeight="1">
      <c r="A4" s="85" t="s">
        <v>1</v>
      </c>
      <c r="B4" s="86"/>
      <c r="C4" s="86"/>
      <c r="D4" s="86"/>
      <c r="E4" s="86"/>
      <c r="F4" s="86"/>
      <c r="G4" s="87"/>
    </row>
    <row r="5" spans="1:7" ht="32.25" thickBot="1">
      <c r="A5" s="40" t="s">
        <v>2</v>
      </c>
      <c r="B5" s="43" t="s">
        <v>3</v>
      </c>
      <c r="C5" s="69" t="s">
        <v>21</v>
      </c>
      <c r="D5" s="41" t="s">
        <v>4</v>
      </c>
      <c r="E5" s="44" t="s">
        <v>27</v>
      </c>
      <c r="F5" s="41" t="s">
        <v>5</v>
      </c>
      <c r="G5" s="42" t="s">
        <v>6</v>
      </c>
    </row>
    <row r="6" spans="1:7" ht="221.25" customHeight="1">
      <c r="A6" s="55">
        <v>1</v>
      </c>
      <c r="B6" s="56">
        <v>483232</v>
      </c>
      <c r="C6" s="70" t="s">
        <v>28</v>
      </c>
      <c r="D6" s="57" t="s">
        <v>8</v>
      </c>
      <c r="E6" s="65">
        <v>12</v>
      </c>
      <c r="F6" s="58">
        <v>310541.3</v>
      </c>
      <c r="G6" s="59">
        <f>ROUND(E6*F6,2)</f>
        <v>3726495.6</v>
      </c>
    </row>
    <row r="7" spans="1:7" ht="221.25" customHeight="1">
      <c r="A7" s="60">
        <v>2</v>
      </c>
      <c r="B7" s="47">
        <v>483232</v>
      </c>
      <c r="C7" s="48" t="s">
        <v>29</v>
      </c>
      <c r="D7" s="46" t="s">
        <v>8</v>
      </c>
      <c r="E7" s="66">
        <v>3</v>
      </c>
      <c r="F7" s="49">
        <f>F6</f>
        <v>310541.3</v>
      </c>
      <c r="G7" s="61">
        <f>ROUND(E7*F7,2)</f>
        <v>931623.9</v>
      </c>
    </row>
    <row r="8" spans="1:7" ht="31.5">
      <c r="A8" s="62" t="s">
        <v>2</v>
      </c>
      <c r="B8" s="52" t="s">
        <v>3</v>
      </c>
      <c r="C8" s="53" t="s">
        <v>22</v>
      </c>
      <c r="D8" s="51" t="s">
        <v>4</v>
      </c>
      <c r="E8" s="68" t="s">
        <v>27</v>
      </c>
      <c r="F8" s="51" t="s">
        <v>5</v>
      </c>
      <c r="G8" s="63" t="s">
        <v>6</v>
      </c>
    </row>
    <row r="9" spans="1:7" ht="189.75" customHeight="1">
      <c r="A9" s="78">
        <v>3</v>
      </c>
      <c r="B9" s="54">
        <v>486410</v>
      </c>
      <c r="C9" s="48" t="s">
        <v>30</v>
      </c>
      <c r="D9" s="46" t="s">
        <v>8</v>
      </c>
      <c r="E9" s="67">
        <v>17</v>
      </c>
      <c r="F9" s="50">
        <v>112465.42</v>
      </c>
      <c r="G9" s="61">
        <f t="shared" ref="G9:G13" si="0">ROUND(E9*F9,2)</f>
        <v>1911912.14</v>
      </c>
    </row>
    <row r="10" spans="1:7" ht="189.75" customHeight="1">
      <c r="A10" s="78">
        <v>4</v>
      </c>
      <c r="B10" s="54">
        <v>486410</v>
      </c>
      <c r="C10" s="48" t="s">
        <v>31</v>
      </c>
      <c r="D10" s="46" t="s">
        <v>8</v>
      </c>
      <c r="E10" s="67">
        <v>4</v>
      </c>
      <c r="F10" s="50">
        <f>F9</f>
        <v>112465.42</v>
      </c>
      <c r="G10" s="61">
        <f t="shared" si="0"/>
        <v>449861.68</v>
      </c>
    </row>
    <row r="11" spans="1:7" ht="31.5">
      <c r="A11" s="62" t="s">
        <v>2</v>
      </c>
      <c r="B11" s="52" t="s">
        <v>3</v>
      </c>
      <c r="C11" s="53" t="s">
        <v>23</v>
      </c>
      <c r="D11" s="51" t="s">
        <v>4</v>
      </c>
      <c r="E11" s="68" t="s">
        <v>27</v>
      </c>
      <c r="F11" s="51" t="s">
        <v>5</v>
      </c>
      <c r="G11" s="63" t="s">
        <v>6</v>
      </c>
    </row>
    <row r="12" spans="1:7" ht="173.25" customHeight="1">
      <c r="A12" s="78">
        <v>5</v>
      </c>
      <c r="B12" s="54">
        <v>470354</v>
      </c>
      <c r="C12" s="48" t="s">
        <v>32</v>
      </c>
      <c r="D12" s="46" t="s">
        <v>8</v>
      </c>
      <c r="E12" s="67">
        <v>12</v>
      </c>
      <c r="F12" s="50">
        <v>113026.27</v>
      </c>
      <c r="G12" s="61">
        <f t="shared" si="0"/>
        <v>1356315.24</v>
      </c>
    </row>
    <row r="13" spans="1:7" ht="173.25" customHeight="1">
      <c r="A13" s="78">
        <v>6</v>
      </c>
      <c r="B13" s="54">
        <v>470354</v>
      </c>
      <c r="C13" s="48" t="s">
        <v>35</v>
      </c>
      <c r="D13" s="46" t="s">
        <v>8</v>
      </c>
      <c r="E13" s="67">
        <v>3</v>
      </c>
      <c r="F13" s="50">
        <f>F12</f>
        <v>113026.27</v>
      </c>
      <c r="G13" s="61">
        <f t="shared" si="0"/>
        <v>339078.81</v>
      </c>
    </row>
    <row r="14" spans="1:7" ht="31.5">
      <c r="A14" s="62" t="s">
        <v>2</v>
      </c>
      <c r="B14" s="52" t="s">
        <v>3</v>
      </c>
      <c r="C14" s="53" t="s">
        <v>25</v>
      </c>
      <c r="D14" s="51" t="s">
        <v>4</v>
      </c>
      <c r="E14" s="68" t="s">
        <v>27</v>
      </c>
      <c r="F14" s="51" t="s">
        <v>5</v>
      </c>
      <c r="G14" s="63" t="s">
        <v>6</v>
      </c>
    </row>
    <row r="15" spans="1:7" ht="185.25" customHeight="1">
      <c r="A15" s="60">
        <v>7</v>
      </c>
      <c r="B15" s="47">
        <v>456607</v>
      </c>
      <c r="C15" s="48" t="s">
        <v>33</v>
      </c>
      <c r="D15" s="46" t="s">
        <v>8</v>
      </c>
      <c r="E15" s="67">
        <v>2</v>
      </c>
      <c r="F15" s="50">
        <v>249486.62</v>
      </c>
      <c r="G15" s="61">
        <f>ROUND(E15*F15,2)</f>
        <v>498973.24</v>
      </c>
    </row>
    <row r="16" spans="1:7" ht="31.5">
      <c r="A16" s="71" t="s">
        <v>2</v>
      </c>
      <c r="B16" s="72" t="s">
        <v>3</v>
      </c>
      <c r="C16" s="53" t="s">
        <v>37</v>
      </c>
      <c r="D16" s="53" t="s">
        <v>4</v>
      </c>
      <c r="E16" s="68" t="s">
        <v>27</v>
      </c>
      <c r="F16" s="53" t="s">
        <v>5</v>
      </c>
      <c r="G16" s="73" t="s">
        <v>6</v>
      </c>
    </row>
    <row r="17" spans="1:7" ht="160.5" customHeight="1">
      <c r="A17" s="78">
        <v>8</v>
      </c>
      <c r="B17" s="74">
        <v>241167</v>
      </c>
      <c r="C17" s="48" t="s">
        <v>34</v>
      </c>
      <c r="D17" s="46" t="s">
        <v>8</v>
      </c>
      <c r="E17" s="75">
        <v>3</v>
      </c>
      <c r="F17" s="76">
        <v>317080.55</v>
      </c>
      <c r="G17" s="61">
        <f>F17*E17</f>
        <v>951241.64999999991</v>
      </c>
    </row>
    <row r="18" spans="1:7" ht="160.5" customHeight="1">
      <c r="A18" s="78">
        <v>9</v>
      </c>
      <c r="B18" s="74">
        <v>241167</v>
      </c>
      <c r="C18" s="48" t="s">
        <v>36</v>
      </c>
      <c r="D18" s="46" t="s">
        <v>8</v>
      </c>
      <c r="E18" s="77">
        <v>1</v>
      </c>
      <c r="F18" s="76">
        <f>F17</f>
        <v>317080.55</v>
      </c>
      <c r="G18" s="61">
        <f>F18*E18</f>
        <v>317080.55</v>
      </c>
    </row>
    <row r="19" spans="1:7" s="38" customFormat="1" ht="23.25" customHeight="1" thickBot="1">
      <c r="A19" s="88"/>
      <c r="B19" s="89"/>
      <c r="C19" s="89"/>
      <c r="D19" s="90" t="s">
        <v>11</v>
      </c>
      <c r="E19" s="90"/>
      <c r="F19" s="90"/>
      <c r="G19" s="64">
        <f>SUM(G6:G18)</f>
        <v>10482582.810000001</v>
      </c>
    </row>
    <row r="20" spans="1:7">
      <c r="B20" s="45"/>
    </row>
    <row r="22" spans="1:7">
      <c r="B22" s="45"/>
    </row>
  </sheetData>
  <mergeCells count="6">
    <mergeCell ref="A1:G1"/>
    <mergeCell ref="A2:G2"/>
    <mergeCell ref="A3:G3"/>
    <mergeCell ref="A4:G4"/>
    <mergeCell ref="A19:C19"/>
    <mergeCell ref="D19:F19"/>
  </mergeCells>
  <printOptions horizontalCentered="1"/>
  <pageMargins left="0.31496062992125984" right="0.31496062992125984" top="0.59055118110236227" bottom="0.39370078740157483" header="0.31496062992125984" footer="0.31496062992125984"/>
  <pageSetup paperSize="9" scale="55" orientation="portrait" r:id="rId1"/>
  <drawing r:id="rId2"/>
  <legacyDrawing r:id="rId3"/>
  <oleObjects>
    <mc:AlternateContent xmlns:mc="http://schemas.openxmlformats.org/markup-compatibility/2006">
      <mc:Choice Requires="x14">
        <oleObject progId="Figura do Microsoft Photo Editor 3.0" shapeId="18433" r:id="rId4">
          <objectPr defaultSize="0" altText="" r:id="rId5">
            <anchor moveWithCells="1" sizeWithCells="1">
              <from>
                <xdr:col>0</xdr:col>
                <xdr:colOff>19050</xdr:colOff>
                <xdr:row>0</xdr:row>
                <xdr:rowOff>28575</xdr:rowOff>
              </from>
              <to>
                <xdr:col>2</xdr:col>
                <xdr:colOff>438150</xdr:colOff>
                <xdr:row>2</xdr:row>
                <xdr:rowOff>190500</xdr:rowOff>
              </to>
            </anchor>
          </objectPr>
        </oleObject>
      </mc:Choice>
      <mc:Fallback>
        <oleObject progId="Figura do Microsoft Photo Editor 3.0" shapeId="1843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showGridLines="0" workbookViewId="0">
      <selection activeCell="D20" sqref="D20:D22"/>
    </sheetView>
  </sheetViews>
  <sheetFormatPr defaultColWidth="9" defaultRowHeight="12.75"/>
  <cols>
    <col min="1" max="1" width="7" customWidth="1"/>
    <col min="2" max="2" width="57.28515625" customWidth="1"/>
    <col min="4" max="4" width="11.28515625" customWidth="1"/>
    <col min="5" max="5" width="15.42578125" customWidth="1"/>
    <col min="6" max="6" width="17.5703125" customWidth="1"/>
    <col min="7" max="7" width="9.140625" customWidth="1"/>
  </cols>
  <sheetData>
    <row r="1" spans="1:6">
      <c r="A1" s="91" t="s">
        <v>12</v>
      </c>
      <c r="B1" s="92"/>
      <c r="C1" s="92"/>
      <c r="D1" s="92"/>
      <c r="E1" s="92"/>
      <c r="F1" s="93"/>
    </row>
    <row r="2" spans="1:6">
      <c r="A2" s="2" t="s">
        <v>13</v>
      </c>
      <c r="B2" s="3" t="s">
        <v>14</v>
      </c>
      <c r="C2" s="3" t="s">
        <v>15</v>
      </c>
      <c r="D2" s="3" t="s">
        <v>16</v>
      </c>
      <c r="E2" s="3" t="s">
        <v>17</v>
      </c>
      <c r="F2" s="4" t="s">
        <v>18</v>
      </c>
    </row>
    <row r="3" spans="1:6" s="1" customFormat="1">
      <c r="A3" s="5"/>
      <c r="B3" s="6"/>
      <c r="C3" s="6"/>
      <c r="D3" s="6"/>
      <c r="E3" s="6"/>
      <c r="F3" s="7"/>
    </row>
    <row r="4" spans="1:6">
      <c r="A4" s="8"/>
      <c r="B4" s="3" t="s">
        <v>7</v>
      </c>
      <c r="C4" s="9"/>
      <c r="D4" s="9"/>
      <c r="E4" s="9"/>
      <c r="F4" s="10"/>
    </row>
    <row r="5" spans="1:6" ht="409.5">
      <c r="A5" s="11">
        <v>1</v>
      </c>
      <c r="B5" s="12" t="str">
        <f>Planilha!C6</f>
        <v>Caminhonete tipo Pick-Up 4X4, transmissão automática: Motor com potência a partir de 200CV, cabine dupla, diesel, cor branca, quatro portas, zero km, fabricação/modelo ano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vidros elétricos, travas elétricas,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automática de no mínimo 6 marchas, sendo 5 a frente e uma ré,  tanque de combustível com no mínimo 70 litros, protetor de cárter, para-barros dianteiros e traseiros, capota marítima, estribos laterais, para-choque dianteiro na cor do veículo, vidros e travas elétricas nas 04 (quatro) portas, protetor de caçamba de material plástico ou protetor a base de aplicação de poliuréia.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v>
      </c>
      <c r="C5" s="13" t="s">
        <v>19</v>
      </c>
      <c r="D5" s="14">
        <f>Planilha!E6+Planilha!E7</f>
        <v>15</v>
      </c>
      <c r="E5" s="15">
        <f>Planilha!F6</f>
        <v>310541.3</v>
      </c>
      <c r="F5" s="16">
        <f>D5*E5</f>
        <v>4658119.5</v>
      </c>
    </row>
    <row r="6" spans="1:6">
      <c r="A6" s="17">
        <v>2</v>
      </c>
      <c r="B6" s="18" t="e">
        <f>Planilha!#REF!</f>
        <v>#REF!</v>
      </c>
      <c r="C6" s="19" t="s">
        <v>19</v>
      </c>
      <c r="D6" s="20" t="e">
        <f>Planilha!#REF!+Planilha!#REF!</f>
        <v>#REF!</v>
      </c>
      <c r="E6" s="21" t="e">
        <f>Planilha!#REF!</f>
        <v>#REF!</v>
      </c>
      <c r="F6" s="22" t="e">
        <f t="shared" ref="F6:F22" si="0">D6*E6</f>
        <v>#REF!</v>
      </c>
    </row>
    <row r="7" spans="1:6">
      <c r="A7" s="8"/>
      <c r="B7" s="3" t="s">
        <v>9</v>
      </c>
      <c r="C7" s="9"/>
      <c r="D7" s="9"/>
      <c r="E7" s="9"/>
      <c r="F7" s="10"/>
    </row>
    <row r="8" spans="1:6">
      <c r="A8" s="11">
        <v>3</v>
      </c>
      <c r="B8" s="12" t="e">
        <f>Planilha!#REF!</f>
        <v>#REF!</v>
      </c>
      <c r="C8" s="13" t="s">
        <v>19</v>
      </c>
      <c r="D8" s="23" t="e">
        <f>Planilha!#REF!</f>
        <v>#REF!</v>
      </c>
      <c r="E8" s="15" t="e">
        <f>Planilha!#REF!</f>
        <v>#REF!</v>
      </c>
      <c r="F8" s="16" t="e">
        <f t="shared" si="0"/>
        <v>#REF!</v>
      </c>
    </row>
    <row r="9" spans="1:6" ht="344.25">
      <c r="A9" s="11">
        <v>4</v>
      </c>
      <c r="B9" s="12" t="str">
        <f>Planilha!C9</f>
        <v>PICK-UP FLEX Compacta: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v>
      </c>
      <c r="C9" s="13" t="s">
        <v>19</v>
      </c>
      <c r="D9" s="23">
        <f>Planilha!E9</f>
        <v>17</v>
      </c>
      <c r="E9" s="15">
        <f>Planilha!F9</f>
        <v>112465.42</v>
      </c>
      <c r="F9" s="16">
        <f t="shared" si="0"/>
        <v>1911912.14</v>
      </c>
    </row>
    <row r="10" spans="1:6" ht="357">
      <c r="A10" s="11">
        <v>5</v>
      </c>
      <c r="B10" s="12" t="str">
        <f>Planilha!C10</f>
        <v>PICK-UP FLEX Compacta: Veículo zero quilômetro; cor branca, potência do motor mínima de 106 CV; combustível flex (álcool/gasolina) 02 portas, capacidade para 2 lugares, ano/modelo 2023 ou superior.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Bancos em tecido, transmissão manual mínima de 5 marchas a frente e 1 marcha ré, freios ABS, airbags frontais, ar condicionado de fábrica; acessórios de segurança e sinalização exigidos pela legislação brasileira para a categoria. Direção elétrica ou hidráulica; vidros elétricos, travas elétricas, alarme, compartimento de carga: caçamba com capacidade mínima de 700 kg, protetor de caçamba, capota marítima, chapa protetora de motor e jogo de tapetes.  Sistema de som com rádio, conexão USB e sistema de alto-falantes internos, compatíveis com a potência do equipamento de som a ser fornecido. Veículos deverão estar com o tanque de combustível totalmente abastecido.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Cota de até 25% - Exclusivo para ME e EPP -  Cota principal Item 3.</v>
      </c>
      <c r="C10" s="13" t="s">
        <v>19</v>
      </c>
      <c r="D10" s="23">
        <f>Planilha!E10</f>
        <v>4</v>
      </c>
      <c r="E10" s="15">
        <f>Planilha!F10</f>
        <v>112465.42</v>
      </c>
      <c r="F10" s="16">
        <f t="shared" si="0"/>
        <v>449861.68</v>
      </c>
    </row>
    <row r="11" spans="1:6">
      <c r="A11" s="11">
        <v>6</v>
      </c>
      <c r="B11" s="12" t="str">
        <f>Planilha!C11</f>
        <v>VEÍCULO FURGÃO PEQUENO</v>
      </c>
      <c r="C11" s="13" t="s">
        <v>19</v>
      </c>
      <c r="D11" s="23" t="str">
        <f>Planilha!E11</f>
        <v>Qtde</v>
      </c>
      <c r="E11" s="15" t="str">
        <f>Planilha!F11</f>
        <v>Preço Unitário</v>
      </c>
      <c r="F11" s="16" t="e">
        <f t="shared" si="0"/>
        <v>#VALUE!</v>
      </c>
    </row>
    <row r="12" spans="1:6" ht="318.75">
      <c r="A12" s="11">
        <v>7</v>
      </c>
      <c r="B12" s="12" t="str">
        <f>Planilha!C12</f>
        <v>Veículo Furgão Pequeno - Veículo utilitário, 0 (zero) km, Ano/Modelo: 2023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vidros elétricos, travas elétricas, tapetes de borracha para o assoalho, protetor de cárter; capacidade mínima do tanque de gasolina 50 litros; airbag duplo frontal; capacidade mínima de cilindrada 1.4; sistema de freios ABS. Sistema de som com rádio, conexão USB e sistema de alto-falantes internos, compatíveis com a potência do equipamento de som a ser fornecido. Os veículos devem ser dotados de todos os equipamentos exigidos pelo CONTRAN e DENATRAN bem como os itens de série não especificados. O 1º emplacamento deverá ser realizado em nome da 2ª Superintendência da Codevasf, documentados e emplacados no Estado da Bahia no DETRAN-BA, na categoria particular, com taxas e impostos quitados, incluindo emplacamento, licenciamento, seguro obrigatório e IPVA sendo de responsabilidade do fornecedor. Todas as despesas serão por conta do Fornecedor. Referente às especificações técnicas será tolerada uma margem de (+/-) 5% (cinco por cento) em relação as unidades. Veículos deverão estar com o tanque de combustível totalmente abastecido.</v>
      </c>
      <c r="C12" s="13" t="s">
        <v>19</v>
      </c>
      <c r="D12" s="23">
        <f>Planilha!E12</f>
        <v>12</v>
      </c>
      <c r="E12" s="15">
        <f>Planilha!F12</f>
        <v>113026.27</v>
      </c>
      <c r="F12" s="16">
        <f t="shared" si="0"/>
        <v>1356315.24</v>
      </c>
    </row>
    <row r="13" spans="1:6">
      <c r="A13" s="8"/>
      <c r="B13" s="3" t="s">
        <v>10</v>
      </c>
      <c r="C13" s="9"/>
      <c r="D13" s="9"/>
      <c r="E13" s="9"/>
      <c r="F13" s="10"/>
    </row>
    <row r="14" spans="1:6">
      <c r="A14" s="11">
        <v>8</v>
      </c>
      <c r="B14" s="12" t="e">
        <f>Planilha!#REF!</f>
        <v>#REF!</v>
      </c>
      <c r="C14" s="13" t="s">
        <v>19</v>
      </c>
      <c r="D14" s="23" t="e">
        <f>Planilha!#REF!</f>
        <v>#REF!</v>
      </c>
      <c r="E14" s="23" t="e">
        <f>Planilha!#REF!</f>
        <v>#REF!</v>
      </c>
      <c r="F14" s="16" t="e">
        <f t="shared" si="0"/>
        <v>#REF!</v>
      </c>
    </row>
    <row r="15" spans="1:6">
      <c r="A15" s="11">
        <v>9</v>
      </c>
      <c r="B15" s="12" t="e">
        <f>Planilha!#REF!</f>
        <v>#REF!</v>
      </c>
      <c r="C15" s="13" t="s">
        <v>19</v>
      </c>
      <c r="D15" s="23" t="e">
        <f>Planilha!#REF!</f>
        <v>#REF!</v>
      </c>
      <c r="E15" s="23" t="e">
        <f>Planilha!#REF!</f>
        <v>#REF!</v>
      </c>
      <c r="F15" s="16" t="e">
        <f t="shared" si="0"/>
        <v>#REF!</v>
      </c>
    </row>
    <row r="16" spans="1:6">
      <c r="A16" s="11">
        <v>10</v>
      </c>
      <c r="B16" s="12" t="e">
        <f>Planilha!#REF!</f>
        <v>#REF!</v>
      </c>
      <c r="C16" s="13" t="s">
        <v>19</v>
      </c>
      <c r="D16" s="23" t="e">
        <f>Planilha!#REF!</f>
        <v>#REF!</v>
      </c>
      <c r="E16" s="23" t="e">
        <f>Planilha!#REF!</f>
        <v>#REF!</v>
      </c>
      <c r="F16" s="16" t="e">
        <f t="shared" si="0"/>
        <v>#REF!</v>
      </c>
    </row>
    <row r="17" spans="1:6">
      <c r="A17" s="11">
        <v>11</v>
      </c>
      <c r="B17" s="12" t="e">
        <f>Planilha!#REF!</f>
        <v>#REF!</v>
      </c>
      <c r="C17" s="13" t="s">
        <v>19</v>
      </c>
      <c r="D17" s="23" t="e">
        <f>Planilha!#REF!</f>
        <v>#REF!</v>
      </c>
      <c r="E17" s="23" t="e">
        <f>Planilha!#REF!</f>
        <v>#REF!</v>
      </c>
      <c r="F17" s="16" t="e">
        <f t="shared" si="0"/>
        <v>#REF!</v>
      </c>
    </row>
    <row r="18" spans="1:6">
      <c r="A18" s="17">
        <v>12</v>
      </c>
      <c r="B18" s="18" t="e">
        <f>Planilha!#REF!</f>
        <v>#REF!</v>
      </c>
      <c r="C18" s="13" t="s">
        <v>19</v>
      </c>
      <c r="D18" s="23" t="e">
        <f>Planilha!#REF!</f>
        <v>#REF!</v>
      </c>
      <c r="E18" s="23" t="e">
        <f>Planilha!#REF!</f>
        <v>#REF!</v>
      </c>
      <c r="F18" s="22" t="e">
        <f t="shared" si="0"/>
        <v>#REF!</v>
      </c>
    </row>
    <row r="19" spans="1:6">
      <c r="A19" s="8"/>
      <c r="B19" s="3" t="s">
        <v>10</v>
      </c>
      <c r="C19" s="9"/>
      <c r="D19" s="9"/>
      <c r="E19" s="9"/>
      <c r="F19" s="10"/>
    </row>
    <row r="20" spans="1:6">
      <c r="A20" s="24">
        <v>13</v>
      </c>
      <c r="B20" s="25" t="e">
        <f>Planilha!#REF!</f>
        <v>#REF!</v>
      </c>
      <c r="C20" s="26" t="s">
        <v>19</v>
      </c>
      <c r="D20" s="27" t="e">
        <f>Planilha!#REF!+Planilha!#REF!</f>
        <v>#REF!</v>
      </c>
      <c r="E20" s="28" t="e">
        <f>Planilha!#REF!</f>
        <v>#REF!</v>
      </c>
      <c r="F20" s="29" t="e">
        <f t="shared" si="0"/>
        <v>#REF!</v>
      </c>
    </row>
    <row r="21" spans="1:6">
      <c r="A21" s="30">
        <v>14</v>
      </c>
      <c r="B21" s="31" t="e">
        <f>Planilha!#REF!</f>
        <v>#REF!</v>
      </c>
      <c r="C21" s="32" t="s">
        <v>19</v>
      </c>
      <c r="D21" s="33" t="e">
        <f>Planilha!#REF!+Planilha!#REF!</f>
        <v>#REF!</v>
      </c>
      <c r="E21" s="34" t="e">
        <f>Planilha!#REF!</f>
        <v>#REF!</v>
      </c>
      <c r="F21" s="35" t="e">
        <f t="shared" si="0"/>
        <v>#REF!</v>
      </c>
    </row>
    <row r="22" spans="1:6">
      <c r="A22" s="11">
        <v>15</v>
      </c>
      <c r="B22" s="12" t="e">
        <f>Planilha!#REF!</f>
        <v>#REF!</v>
      </c>
      <c r="C22" s="13" t="s">
        <v>19</v>
      </c>
      <c r="D22" s="36" t="e">
        <f>Planilha!#REF!+Planilha!#REF!</f>
        <v>#REF!</v>
      </c>
      <c r="E22" s="15" t="e">
        <f>Planilha!#REF!</f>
        <v>#REF!</v>
      </c>
      <c r="F22" s="16" t="e">
        <f t="shared" si="0"/>
        <v>#REF!</v>
      </c>
    </row>
    <row r="23" spans="1:6" ht="15.75">
      <c r="A23" s="94" t="s">
        <v>20</v>
      </c>
      <c r="B23" s="95"/>
      <c r="C23" s="95"/>
      <c r="D23" s="95"/>
      <c r="E23" s="95"/>
      <c r="F23" s="37" t="e">
        <f>SUM(F5:F22)</f>
        <v>#REF!</v>
      </c>
    </row>
  </sheetData>
  <mergeCells count="2">
    <mergeCell ref="A1:F1"/>
    <mergeCell ref="A23:E2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Planilha</vt:lpstr>
      <vt:lpstr>Resumo</vt:lpstr>
      <vt:lpstr>Planilha!Area_de_impressao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joao.machado</cp:lastModifiedBy>
  <cp:lastPrinted>2023-06-22T20:00:36Z</cp:lastPrinted>
  <dcterms:created xsi:type="dcterms:W3CDTF">2008-09-30T13:15:00Z</dcterms:created>
  <dcterms:modified xsi:type="dcterms:W3CDTF">2023-08-10T19:42:07Z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1046-11.2.0.11074</vt:lpwstr>
  </property>
  <property fmtid="{D5CDD505-2E9C-101B-9397-08002B2CF9AE}" pid="3" name="ICV">
    <vt:lpwstr>3C2EABEB4BA34C389F85E2531D0821E5</vt:lpwstr>
  </property>
</Properties>
</file>