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InkAnnotation="0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Serv. Cont. Cond. Veículos - (GRA)\Anexo I - Termo de Referência e Anexos\"/>
    </mc:Choice>
  </mc:AlternateContent>
  <xr:revisionPtr revIDLastSave="0" documentId="8_{D039F125-3111-45D3-B094-157EA67FF48B}" xr6:coauthVersionLast="47" xr6:coauthVersionMax="47" xr10:uidLastSave="{00000000-0000-0000-0000-000000000000}"/>
  <bookViews>
    <workbookView xWindow="-120" yWindow="-120" windowWidth="29040" windowHeight="15720" tabRatio="868" xr2:uid="{00000000-000D-0000-FFFF-FFFF00000000}"/>
  </bookViews>
  <sheets>
    <sheet name="Motorista" sheetId="19" r:id="rId1"/>
  </sheets>
  <definedNames>
    <definedName name="_xlnm.Print_Area" localSheetId="0">Motorista!$A$1:$I$109</definedName>
    <definedName name="Print_Area" localSheetId="0">Motorista!$A$1:$I$107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9" l="1"/>
  <c r="I66" i="19"/>
  <c r="I63" i="19"/>
  <c r="I62" i="19"/>
  <c r="I61" i="19"/>
  <c r="H25" i="19"/>
  <c r="H22" i="19"/>
  <c r="H24" i="19"/>
  <c r="H15" i="19"/>
  <c r="H16" i="19"/>
  <c r="I86" i="19"/>
  <c r="I79" i="19"/>
  <c r="H63" i="19"/>
  <c r="H58" i="19"/>
  <c r="H49" i="19"/>
  <c r="H37" i="19"/>
  <c r="H104" i="19"/>
  <c r="H96" i="19"/>
  <c r="I88" i="19"/>
  <c r="I57" i="19"/>
  <c r="I53" i="19"/>
  <c r="I46" i="19"/>
  <c r="I42" i="19"/>
  <c r="I35" i="19"/>
  <c r="I31" i="19"/>
  <c r="I45" i="19"/>
  <c r="I55" i="19"/>
  <c r="I48" i="19"/>
  <c r="I44" i="19"/>
  <c r="I40" i="19"/>
  <c r="I33" i="19"/>
  <c r="I29" i="19"/>
  <c r="I54" i="19"/>
  <c r="I47" i="19"/>
  <c r="I43" i="19"/>
  <c r="I36" i="19"/>
  <c r="I32" i="19"/>
  <c r="I56" i="19"/>
  <c r="I52" i="19"/>
  <c r="I41" i="19"/>
  <c r="I34" i="19"/>
  <c r="I30" i="19"/>
  <c r="H66" i="19"/>
  <c r="I49" i="19"/>
  <c r="I58" i="19"/>
  <c r="I37" i="19"/>
  <c r="I90" i="19"/>
  <c r="I94" i="19"/>
  <c r="I95" i="19"/>
  <c r="I96" i="19"/>
  <c r="I100" i="19"/>
  <c r="I102" i="19"/>
  <c r="I101" i="19"/>
  <c r="I103" i="19"/>
  <c r="I104" i="19"/>
  <c r="I107" i="19"/>
  <c r="I108" i="19"/>
  <c r="I109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Silva Cruz</author>
  </authors>
  <commentList>
    <comment ref="H16" authorId="0" shapeId="0" xr:uid="{00000000-0006-0000-0000-000001000000}">
      <text>
        <r>
          <rPr>
            <sz val="9"/>
            <color indexed="81"/>
            <rFont val="Segoe UI"/>
            <charset val="1"/>
          </rPr>
          <t>Foi considerado 10 horas extras por posto, considerando 08 postos, teríamos 80 horas extras por mês, considerando 12 meses de contrato, chegamos a 960 horas extras para um ano de contrato com 08 postos ativos.</t>
        </r>
      </text>
    </comment>
  </commentList>
</comments>
</file>

<file path=xl/sharedStrings.xml><?xml version="1.0" encoding="utf-8"?>
<sst xmlns="http://schemas.openxmlformats.org/spreadsheetml/2006/main" count="113" uniqueCount="99">
  <si>
    <t>PLANILHA DE CUSTOS E FORMAÇÃO DE PREÇOS</t>
  </si>
  <si>
    <t>Ano - Acordo, Convenção Coletiva ou Sentença Normativa em Dissídio</t>
  </si>
  <si>
    <t>Convenção/Acordo Coletivo de Trabalho - Nº do processo e Registro no MTE</t>
  </si>
  <si>
    <t>Vigência da Convenção</t>
  </si>
  <si>
    <t>Tipo de Serviço</t>
  </si>
  <si>
    <t>Unidade de Medida</t>
  </si>
  <si>
    <t>Nº de Meses de Execução Contratual</t>
  </si>
  <si>
    <t>I - SALÁRIO ESTIMADO DO PROFISSIONAL</t>
  </si>
  <si>
    <t>II - COMPOSIÇÃO DA REMUNERAÇÃO</t>
  </si>
  <si>
    <t>Salário Base</t>
  </si>
  <si>
    <t>Outros</t>
  </si>
  <si>
    <t>Remuneração Total</t>
  </si>
  <si>
    <t>III - ENCARGOS SOCIAIS INCIDENTES SOBRE A REMUNERAÇÃO</t>
  </si>
  <si>
    <t>Grupo "A"</t>
  </si>
  <si>
    <t>%</t>
  </si>
  <si>
    <t>VALOR</t>
  </si>
  <si>
    <t>01 - INSS</t>
  </si>
  <si>
    <t>02 - Salário Educação</t>
  </si>
  <si>
    <t>03 - Seguro Acidente do Trabalho/SAT/INSS</t>
  </si>
  <si>
    <t>04 - SESI/SESC</t>
  </si>
  <si>
    <t>05 - SENAI/SENAC</t>
  </si>
  <si>
    <t>06 - INCRA</t>
  </si>
  <si>
    <t>07 - FGTS</t>
  </si>
  <si>
    <t>08 - SEBRAE</t>
  </si>
  <si>
    <t>Total do Grupo "A"</t>
  </si>
  <si>
    <t>Grupo "B"</t>
  </si>
  <si>
    <t>11 - Auxílio Doença</t>
  </si>
  <si>
    <t>Total do Grupo "B"</t>
  </si>
  <si>
    <t>Grupo "C"</t>
  </si>
  <si>
    <t>Total do Grupo "C"</t>
  </si>
  <si>
    <t>Grupo "D"</t>
  </si>
  <si>
    <t>Total do Grupo "D"</t>
  </si>
  <si>
    <t>TOTAL DO ENCARGOS SOCIAIS</t>
  </si>
  <si>
    <t>IV - INSUMOS</t>
  </si>
  <si>
    <t>IV.A - Benefícios Mensais e Diários</t>
  </si>
  <si>
    <t>04 - Desconto Legal sobre Vale Transporte - Cláusula 10ª da CCT</t>
  </si>
  <si>
    <t>Total do Subitem IV.A</t>
  </si>
  <si>
    <t>IV.B - Insumos Diversos</t>
  </si>
  <si>
    <t>10 - Uniforme</t>
  </si>
  <si>
    <t>11 - Depreciação e Manutenção de Equipamentos</t>
  </si>
  <si>
    <t>Total do Subitem IV.B</t>
  </si>
  <si>
    <t>Valor Total dos Insumos (Subitem IV.A + Subitem IV.B)</t>
  </si>
  <si>
    <t>V - LUCRO E DESPESAS INDIRETAS (LDI)</t>
  </si>
  <si>
    <t>Demais Componentes/Custos Indiretos</t>
  </si>
  <si>
    <t>01 - Despesas Administrativas/Operacionais</t>
  </si>
  <si>
    <t>02 - Lucro</t>
  </si>
  <si>
    <t>Valor Total do Lucro e Despesas Indiretas (LDI)</t>
  </si>
  <si>
    <t>VI - TRIBUTOS</t>
  </si>
  <si>
    <t>Tributos Diversos</t>
  </si>
  <si>
    <t>ISSQN e ISS</t>
  </si>
  <si>
    <t>PIS</t>
  </si>
  <si>
    <t>COFINS</t>
  </si>
  <si>
    <t>Valor Total dos Tributos (8,65/100 * II + III + IV + V)</t>
  </si>
  <si>
    <t>08 - Material</t>
  </si>
  <si>
    <t>Ministério da Integração e do Desenvolvimento Regional - MIDR</t>
  </si>
  <si>
    <t>Companhia de Desenvolvimento dos Vales do São Francisco e do Parnaíba</t>
  </si>
  <si>
    <t>01 de janeiro/2023 a 31 de dezembro/2023</t>
  </si>
  <si>
    <t>01 - Auxílio Alimentação - Cláusula 9º da CCT (R$ 14,28 * 22 dias)</t>
  </si>
  <si>
    <t>02 - Desconto sobre Auxílio Alimentação - Cláusula 9ª da CCT (R$ 314,16 * 20%)</t>
  </si>
  <si>
    <t>03 - Vale Transporte - Cláusula 11ª da CCT</t>
  </si>
  <si>
    <t>05 - Auxílio Saúde/Assistência Médica - Cláusula 12ª da CCT</t>
  </si>
  <si>
    <t>06 - Plano de Assistência Odontológica Privada - Cláusula 13ª da CCT</t>
  </si>
  <si>
    <t xml:space="preserve">07 - Auxílio Doença/Invalidez/Seguro de Vida - Cláusula 14ª da CCT </t>
  </si>
  <si>
    <t>18 - Aviso Prévio Indenizado (Já incluído os efeitos da Lei 12.506/2011)</t>
  </si>
  <si>
    <t>19 - FGTS sem aviso prévio</t>
  </si>
  <si>
    <t>20 - Reflexo no aviso prévio indenizado</t>
  </si>
  <si>
    <t>21 - Indenização (rescisão s/justa causa - multa 40% do FGTS)</t>
  </si>
  <si>
    <t>22 - Indenização (rescisão s/justa causa - contribuição 10% do FGTS) (Extinto pela Lei  13.932/2019)</t>
  </si>
  <si>
    <t>23 - Indenização adicional</t>
  </si>
  <si>
    <t>24 - Incidência cumulativa do Grupo A sobre o Grupo B</t>
  </si>
  <si>
    <t>25 - Incidência sobre o salário maternidade</t>
  </si>
  <si>
    <t>26 - Total de encargos sociais</t>
  </si>
  <si>
    <t>09 - Férias</t>
  </si>
  <si>
    <t>17 - 13º Salário</t>
  </si>
  <si>
    <t>10 - 1/3 Férias Constitucional</t>
  </si>
  <si>
    <t>13 - Faltas Legais</t>
  </si>
  <si>
    <t>14 - Acidente do Trabalho</t>
  </si>
  <si>
    <t>15 - Aviso Prévio Trabalhado . (Artigo 7ª, XXI, CF/88, 477, 487 e ss da CLT)</t>
  </si>
  <si>
    <t>12 - Licença Maternidade/Paternidade</t>
  </si>
  <si>
    <t>16 - Treinamento</t>
  </si>
  <si>
    <t>Gerência Regional de Administração e Tecnologia-2ª/GRA</t>
  </si>
  <si>
    <t>2ª Superintendência Regional da CODEVASF-2ª SR</t>
  </si>
  <si>
    <t>Motorista de Veículo Pesado (Cargo 24)</t>
  </si>
  <si>
    <t>BA000031/2023 - 14021.108242/2023-10</t>
  </si>
  <si>
    <t>09 - Equipamento de Proteção Individual - EPI (Norma Regulamentadora nº 06) - Cláusula 36ª da CCT</t>
  </si>
  <si>
    <t>SINTRACAP/SEAC - BAHIA - 2023/2023</t>
  </si>
  <si>
    <t xml:space="preserve"> PLANILHA DE CUSTOS E FORMAÇÃO DE PREÇOS DE HORAS EXTRAS
Motorista de Veículo Pesado - (Item 01)</t>
  </si>
  <si>
    <t>HORAS EXTRAS</t>
  </si>
  <si>
    <t>CUSTO MENSAL ESTIMADO COM HORAS EXTRAS</t>
  </si>
  <si>
    <t>CUSTO ANUAL ESTIMADO COM HORAS EXTRAS</t>
  </si>
  <si>
    <t>Quantidade Estimada de Horas Extras Mensal (Por Funcionário)</t>
  </si>
  <si>
    <t>Total Estimado de Horas Extras Mensal</t>
  </si>
  <si>
    <t>TOTAL ESTIMADO DE HORAS EXTRAS ANUAL</t>
  </si>
  <si>
    <t>VALOR DA HORA EXTRA (REMUNERAÇÃO + ENCARGOS SOCIAIS)</t>
  </si>
  <si>
    <t>VALOR DA HORA EXTRA + ENCARGOS SOCIAIS + INSUMOS</t>
  </si>
  <si>
    <t>VII - VALOR TOTAL DAS HORAS EXTRAS</t>
  </si>
  <si>
    <t>VALOR TOTAL DA HORA EXTRA</t>
  </si>
  <si>
    <t>HORAS</t>
  </si>
  <si>
    <t>Valor da Hora Extra a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</si>
</sst>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.00"/>
    <numFmt numFmtId="167" formatCode="0.000%"/>
  </numFmts>
  <fonts count="8" x14ac:knownFonts="1"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/>
    <xf numFmtId="9" fontId="1" fillId="0" borderId="1" xfId="2" applyFont="1" applyBorder="1" applyAlignment="1">
      <alignment horizontal="center"/>
    </xf>
    <xf numFmtId="166" fontId="1" fillId="0" borderId="2" xfId="3" applyNumberFormat="1" applyFont="1" applyBorder="1" applyAlignment="1">
      <alignment horizontal="right"/>
    </xf>
    <xf numFmtId="0" fontId="3" fillId="3" borderId="3" xfId="0" applyFont="1" applyFill="1" applyBorder="1"/>
    <xf numFmtId="9" fontId="3" fillId="3" borderId="4" xfId="2" applyFont="1" applyFill="1" applyBorder="1"/>
    <xf numFmtId="0" fontId="3" fillId="3" borderId="4" xfId="0" applyFont="1" applyFill="1" applyBorder="1"/>
    <xf numFmtId="10" fontId="3" fillId="3" borderId="4" xfId="2" applyNumberFormat="1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3" fillId="0" borderId="6" xfId="0" applyFont="1" applyBorder="1" applyAlignment="1">
      <alignment horizontal="center"/>
    </xf>
    <xf numFmtId="167" fontId="1" fillId="4" borderId="7" xfId="2" applyNumberFormat="1" applyFont="1" applyFill="1" applyBorder="1" applyAlignment="1">
      <alignment horizontal="center"/>
    </xf>
    <xf numFmtId="167" fontId="1" fillId="4" borderId="8" xfId="2" applyNumberFormat="1" applyFont="1" applyFill="1" applyBorder="1" applyAlignment="1">
      <alignment horizontal="center"/>
    </xf>
    <xf numFmtId="167" fontId="1" fillId="4" borderId="9" xfId="2" applyNumberFormat="1" applyFont="1" applyFill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7" fontId="1" fillId="0" borderId="10" xfId="2" applyNumberFormat="1" applyFont="1" applyBorder="1" applyAlignment="1">
      <alignment horizontal="center"/>
    </xf>
    <xf numFmtId="167" fontId="1" fillId="4" borderId="11" xfId="2" applyNumberFormat="1" applyFont="1" applyFill="1" applyBorder="1" applyAlignment="1">
      <alignment horizontal="center"/>
    </xf>
    <xf numFmtId="167" fontId="1" fillId="0" borderId="11" xfId="2" applyNumberFormat="1" applyFont="1" applyBorder="1" applyAlignment="1">
      <alignment horizontal="center"/>
    </xf>
    <xf numFmtId="167" fontId="1" fillId="0" borderId="8" xfId="2" applyNumberFormat="1" applyFont="1" applyBorder="1" applyAlignment="1">
      <alignment horizontal="center"/>
    </xf>
    <xf numFmtId="167" fontId="1" fillId="0" borderId="9" xfId="2" applyNumberFormat="1" applyFont="1" applyBorder="1" applyAlignment="1">
      <alignment horizontal="center"/>
    </xf>
    <xf numFmtId="167" fontId="3" fillId="0" borderId="6" xfId="2" applyNumberFormat="1" applyFont="1" applyBorder="1" applyAlignment="1">
      <alignment horizontal="center"/>
    </xf>
    <xf numFmtId="167" fontId="1" fillId="0" borderId="7" xfId="2" applyNumberFormat="1" applyFont="1" applyBorder="1" applyAlignment="1">
      <alignment horizontal="center"/>
    </xf>
    <xf numFmtId="167" fontId="1" fillId="0" borderId="12" xfId="2" applyNumberFormat="1" applyFont="1" applyBorder="1" applyAlignment="1">
      <alignment horizontal="center"/>
    </xf>
    <xf numFmtId="10" fontId="3" fillId="3" borderId="4" xfId="2" applyNumberFormat="1" applyFont="1" applyFill="1" applyBorder="1" applyAlignment="1">
      <alignment horizontal="center"/>
    </xf>
    <xf numFmtId="0" fontId="3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4" fillId="0" borderId="0" xfId="0" applyFont="1"/>
    <xf numFmtId="164" fontId="1" fillId="0" borderId="0" xfId="0" applyNumberFormat="1" applyFont="1"/>
    <xf numFmtId="164" fontId="3" fillId="3" borderId="5" xfId="3" applyFont="1" applyFill="1" applyBorder="1" applyAlignment="1">
      <alignment horizontal="left" indent="1"/>
    </xf>
    <xf numFmtId="166" fontId="1" fillId="0" borderId="1" xfId="0" applyNumberFormat="1" applyFont="1" applyBorder="1"/>
    <xf numFmtId="166" fontId="1" fillId="0" borderId="2" xfId="0" applyNumberFormat="1" applyFont="1" applyBorder="1"/>
    <xf numFmtId="166" fontId="1" fillId="0" borderId="12" xfId="0" applyNumberFormat="1" applyFont="1" applyBorder="1"/>
    <xf numFmtId="166" fontId="3" fillId="0" borderId="5" xfId="0" applyNumberFormat="1" applyFont="1" applyBorder="1"/>
    <xf numFmtId="166" fontId="3" fillId="0" borderId="6" xfId="0" applyNumberFormat="1" applyFont="1" applyBorder="1"/>
    <xf numFmtId="165" fontId="1" fillId="0" borderId="0" xfId="1" applyFont="1"/>
    <xf numFmtId="10" fontId="1" fillId="0" borderId="0" xfId="0" applyNumberFormat="1" applyFont="1"/>
    <xf numFmtId="2" fontId="3" fillId="3" borderId="5" xfId="0" applyNumberFormat="1" applyFont="1" applyFill="1" applyBorder="1"/>
    <xf numFmtId="10" fontId="1" fillId="0" borderId="1" xfId="2" applyNumberFormat="1" applyFont="1" applyBorder="1"/>
    <xf numFmtId="10" fontId="1" fillId="0" borderId="2" xfId="2" applyNumberFormat="1" applyFont="1" applyBorder="1"/>
    <xf numFmtId="10" fontId="1" fillId="0" borderId="12" xfId="2" applyNumberFormat="1" applyFont="1" applyBorder="1"/>
    <xf numFmtId="10" fontId="3" fillId="0" borderId="13" xfId="2" applyNumberFormat="1" applyFont="1" applyBorder="1"/>
    <xf numFmtId="10" fontId="3" fillId="0" borderId="3" xfId="2" applyNumberFormat="1" applyFont="1" applyBorder="1" applyAlignment="1">
      <alignment horizontal="center"/>
    </xf>
    <xf numFmtId="10" fontId="1" fillId="0" borderId="0" xfId="2" applyNumberFormat="1" applyFont="1" applyBorder="1"/>
    <xf numFmtId="10" fontId="3" fillId="0" borderId="3" xfId="2" applyNumberFormat="1" applyFont="1" applyBorder="1"/>
    <xf numFmtId="10" fontId="3" fillId="0" borderId="3" xfId="0" applyNumberFormat="1" applyFont="1" applyBorder="1"/>
    <xf numFmtId="10" fontId="3" fillId="0" borderId="6" xfId="0" applyNumberFormat="1" applyFont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4" borderId="3" xfId="0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10" fontId="1" fillId="0" borderId="12" xfId="2" applyNumberFormat="1" applyFont="1" applyBorder="1" applyAlignment="1">
      <alignment horizontal="center"/>
    </xf>
    <xf numFmtId="10" fontId="3" fillId="0" borderId="6" xfId="2" applyNumberFormat="1" applyFont="1" applyBorder="1" applyAlignment="1">
      <alignment horizontal="center"/>
    </xf>
    <xf numFmtId="0" fontId="3" fillId="3" borderId="5" xfId="0" applyFont="1" applyFill="1" applyBorder="1"/>
    <xf numFmtId="10" fontId="1" fillId="0" borderId="2" xfId="2" applyNumberFormat="1" applyFont="1" applyBorder="1" applyAlignment="1">
      <alignment horizontal="center"/>
    </xf>
    <xf numFmtId="9" fontId="1" fillId="0" borderId="12" xfId="2" applyFont="1" applyBorder="1" applyAlignment="1">
      <alignment horizontal="center"/>
    </xf>
    <xf numFmtId="165" fontId="1" fillId="0" borderId="1" xfId="1" applyFont="1" applyBorder="1" applyAlignment="1">
      <alignment horizontal="right"/>
    </xf>
    <xf numFmtId="165" fontId="1" fillId="0" borderId="2" xfId="1" applyFont="1" applyBorder="1" applyAlignment="1">
      <alignment horizontal="right"/>
    </xf>
    <xf numFmtId="165" fontId="1" fillId="0" borderId="12" xfId="1" applyFont="1" applyBorder="1" applyAlignment="1">
      <alignment horizontal="right"/>
    </xf>
    <xf numFmtId="165" fontId="3" fillId="0" borderId="14" xfId="1" applyFont="1" applyBorder="1" applyAlignment="1">
      <alignment horizontal="right"/>
    </xf>
    <xf numFmtId="43" fontId="1" fillId="0" borderId="0" xfId="0" applyNumberFormat="1" applyFont="1"/>
    <xf numFmtId="165" fontId="1" fillId="4" borderId="2" xfId="1" applyFont="1" applyFill="1" applyBorder="1" applyAlignment="1">
      <alignment horizontal="right"/>
    </xf>
    <xf numFmtId="165" fontId="1" fillId="4" borderId="12" xfId="1" applyFont="1" applyFill="1" applyBorder="1" applyAlignment="1">
      <alignment horizontal="right"/>
    </xf>
    <xf numFmtId="165" fontId="3" fillId="0" borderId="6" xfId="1" applyFont="1" applyBorder="1" applyAlignment="1">
      <alignment horizontal="right"/>
    </xf>
    <xf numFmtId="165" fontId="3" fillId="0" borderId="6" xfId="1" applyFont="1" applyBorder="1"/>
    <xf numFmtId="165" fontId="3" fillId="0" borderId="5" xfId="1" applyFont="1" applyBorder="1"/>
    <xf numFmtId="0" fontId="3" fillId="4" borderId="6" xfId="0" applyFont="1" applyFill="1" applyBorder="1" applyAlignment="1">
      <alignment horizontal="center"/>
    </xf>
    <xf numFmtId="166" fontId="1" fillId="0" borderId="1" xfId="3" applyNumberFormat="1" applyFont="1" applyBorder="1" applyAlignment="1">
      <alignment horizontal="right"/>
    </xf>
    <xf numFmtId="166" fontId="1" fillId="0" borderId="12" xfId="3" applyNumberFormat="1" applyFont="1" applyBorder="1" applyAlignment="1">
      <alignment horizontal="right"/>
    </xf>
    <xf numFmtId="166" fontId="3" fillId="0" borderId="6" xfId="3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9" fontId="3" fillId="3" borderId="4" xfId="2" applyFont="1" applyFill="1" applyBorder="1" applyAlignment="1">
      <alignment horizontal="center"/>
    </xf>
    <xf numFmtId="167" fontId="1" fillId="4" borderId="2" xfId="2" applyNumberFormat="1" applyFont="1" applyFill="1" applyBorder="1" applyAlignment="1">
      <alignment horizontal="center"/>
    </xf>
    <xf numFmtId="167" fontId="1" fillId="0" borderId="2" xfId="2" applyNumberFormat="1" applyFont="1" applyBorder="1" applyAlignment="1">
      <alignment horizontal="center"/>
    </xf>
    <xf numFmtId="167" fontId="1" fillId="4" borderId="1" xfId="2" applyNumberFormat="1" applyFont="1" applyFill="1" applyBorder="1" applyAlignment="1">
      <alignment horizontal="center"/>
    </xf>
    <xf numFmtId="165" fontId="1" fillId="4" borderId="15" xfId="1" applyFont="1" applyFill="1" applyBorder="1" applyAlignment="1">
      <alignment horizontal="right"/>
    </xf>
    <xf numFmtId="0" fontId="1" fillId="0" borderId="3" xfId="0" applyFont="1" applyBorder="1"/>
    <xf numFmtId="43" fontId="3" fillId="4" borderId="5" xfId="0" applyNumberFormat="1" applyFont="1" applyFill="1" applyBorder="1" applyAlignment="1">
      <alignment horizontal="center"/>
    </xf>
    <xf numFmtId="0" fontId="1" fillId="0" borderId="18" xfId="0" applyFont="1" applyBorder="1"/>
    <xf numFmtId="43" fontId="3" fillId="4" borderId="27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0" fillId="0" borderId="19" xfId="0" applyBorder="1" applyAlignment="1">
      <alignment horizontal="left"/>
    </xf>
    <xf numFmtId="10" fontId="3" fillId="0" borderId="3" xfId="2" applyNumberFormat="1" applyFont="1" applyBorder="1" applyAlignment="1">
      <alignment horizontal="center"/>
    </xf>
    <xf numFmtId="10" fontId="3" fillId="0" borderId="5" xfId="2" applyNumberFormat="1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6" fontId="1" fillId="0" borderId="2" xfId="3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6" fontId="1" fillId="0" borderId="1" xfId="3" applyNumberFormat="1" applyFont="1" applyBorder="1" applyAlignment="1">
      <alignment horizontal="right"/>
    </xf>
    <xf numFmtId="0" fontId="2" fillId="0" borderId="2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9" fontId="1" fillId="0" borderId="1" xfId="2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6" fontId="1" fillId="0" borderId="3" xfId="3" applyNumberFormat="1" applyFont="1" applyBorder="1" applyAlignment="1">
      <alignment horizontal="right"/>
    </xf>
    <xf numFmtId="0" fontId="0" fillId="0" borderId="5" xfId="0" applyBorder="1" applyAlignment="1">
      <alignment horizontal="right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123825</xdr:colOff>
          <xdr:row>3</xdr:row>
          <xdr:rowOff>76200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00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9"/>
  <sheetViews>
    <sheetView tabSelected="1" zoomScaleNormal="100" workbookViewId="0">
      <selection activeCell="A10" sqref="A10:G10"/>
    </sheetView>
  </sheetViews>
  <sheetFormatPr defaultRowHeight="12.75" x14ac:dyDescent="0.2"/>
  <cols>
    <col min="1" max="1" width="10.85546875" bestFit="1" customWidth="1"/>
    <col min="5" max="5" width="18.85546875" customWidth="1"/>
    <col min="6" max="6" width="11" customWidth="1"/>
    <col min="7" max="7" width="39.42578125" customWidth="1"/>
    <col min="8" max="8" width="23.42578125" customWidth="1"/>
    <col min="9" max="9" width="27" customWidth="1"/>
    <col min="10" max="10" width="9.42578125" customWidth="1"/>
    <col min="11" max="11" width="9.28515625" customWidth="1"/>
  </cols>
  <sheetData>
    <row r="1" spans="1:10" ht="18.75" x14ac:dyDescent="0.3">
      <c r="A1" s="131" t="s">
        <v>54</v>
      </c>
      <c r="B1" s="132"/>
      <c r="C1" s="132"/>
      <c r="D1" s="132"/>
      <c r="E1" s="132"/>
      <c r="F1" s="132"/>
      <c r="G1" s="132"/>
      <c r="H1" s="132"/>
      <c r="I1" s="133"/>
    </row>
    <row r="2" spans="1:10" ht="18.75" x14ac:dyDescent="0.3">
      <c r="A2" s="134" t="s">
        <v>55</v>
      </c>
      <c r="B2" s="135"/>
      <c r="C2" s="135"/>
      <c r="D2" s="135"/>
      <c r="E2" s="135"/>
      <c r="F2" s="135"/>
      <c r="G2" s="135"/>
      <c r="H2" s="135"/>
      <c r="I2" s="136"/>
    </row>
    <row r="3" spans="1:10" ht="18.75" x14ac:dyDescent="0.3">
      <c r="A3" s="134" t="s">
        <v>81</v>
      </c>
      <c r="B3" s="135"/>
      <c r="C3" s="135"/>
      <c r="D3" s="135"/>
      <c r="E3" s="135"/>
      <c r="F3" s="135"/>
      <c r="G3" s="135"/>
      <c r="H3" s="135"/>
      <c r="I3" s="136"/>
    </row>
    <row r="4" spans="1:10" ht="19.5" thickBot="1" x14ac:dyDescent="0.35">
      <c r="A4" s="134" t="s">
        <v>80</v>
      </c>
      <c r="B4" s="135"/>
      <c r="C4" s="135"/>
      <c r="D4" s="135"/>
      <c r="E4" s="135"/>
      <c r="F4" s="135"/>
      <c r="G4" s="135"/>
      <c r="H4" s="135"/>
      <c r="I4" s="136"/>
    </row>
    <row r="5" spans="1:10" s="1" customFormat="1" ht="36.75" customHeight="1" thickBot="1" x14ac:dyDescent="0.35">
      <c r="A5" s="137" t="s">
        <v>86</v>
      </c>
      <c r="B5" s="138"/>
      <c r="C5" s="138"/>
      <c r="D5" s="138"/>
      <c r="E5" s="138"/>
      <c r="F5" s="138"/>
      <c r="G5" s="138"/>
      <c r="H5" s="138"/>
      <c r="I5" s="139"/>
      <c r="J5" s="28"/>
    </row>
    <row r="6" spans="1:10" s="1" customFormat="1" ht="13.5" thickBot="1" x14ac:dyDescent="0.25">
      <c r="A6" s="98"/>
      <c r="B6" s="99"/>
      <c r="C6" s="99"/>
      <c r="D6" s="99"/>
      <c r="E6" s="99"/>
      <c r="F6" s="99"/>
      <c r="G6" s="99"/>
      <c r="H6" s="99"/>
      <c r="I6" s="118"/>
    </row>
    <row r="7" spans="1:10" s="1" customFormat="1" ht="13.5" thickBot="1" x14ac:dyDescent="0.25">
      <c r="A7" s="140" t="s">
        <v>0</v>
      </c>
      <c r="B7" s="141"/>
      <c r="C7" s="141"/>
      <c r="D7" s="141"/>
      <c r="E7" s="141"/>
      <c r="F7" s="141"/>
      <c r="G7" s="141"/>
      <c r="H7" s="142"/>
      <c r="I7" s="143"/>
    </row>
    <row r="8" spans="1:10" s="1" customFormat="1" x14ac:dyDescent="0.2">
      <c r="A8" s="89" t="s">
        <v>1</v>
      </c>
      <c r="B8" s="89"/>
      <c r="C8" s="89"/>
      <c r="D8" s="89"/>
      <c r="E8" s="89"/>
      <c r="F8" s="89"/>
      <c r="G8" s="89"/>
      <c r="H8" s="144" t="s">
        <v>85</v>
      </c>
      <c r="I8" s="144"/>
    </row>
    <row r="9" spans="1:10" s="1" customFormat="1" ht="12.75" customHeight="1" x14ac:dyDescent="0.2">
      <c r="A9" s="89" t="s">
        <v>2</v>
      </c>
      <c r="B9" s="109"/>
      <c r="C9" s="109"/>
      <c r="D9" s="109"/>
      <c r="E9" s="109"/>
      <c r="F9" s="109"/>
      <c r="G9" s="109"/>
      <c r="H9" s="145" t="s">
        <v>83</v>
      </c>
      <c r="I9" s="145"/>
    </row>
    <row r="10" spans="1:10" s="1" customFormat="1" x14ac:dyDescent="0.2">
      <c r="A10" s="89" t="s">
        <v>3</v>
      </c>
      <c r="B10" s="109"/>
      <c r="C10" s="109"/>
      <c r="D10" s="109"/>
      <c r="E10" s="109"/>
      <c r="F10" s="109"/>
      <c r="G10" s="109"/>
      <c r="H10" s="128" t="s">
        <v>56</v>
      </c>
      <c r="I10" s="128"/>
    </row>
    <row r="11" spans="1:10" s="1" customFormat="1" x14ac:dyDescent="0.2">
      <c r="A11" s="89" t="s">
        <v>4</v>
      </c>
      <c r="B11" s="109"/>
      <c r="C11" s="109"/>
      <c r="D11" s="109"/>
      <c r="E11" s="109"/>
      <c r="F11" s="109"/>
      <c r="G11" s="109"/>
      <c r="H11" s="128" t="s">
        <v>87</v>
      </c>
      <c r="I11" s="128"/>
    </row>
    <row r="12" spans="1:10" s="1" customFormat="1" x14ac:dyDescent="0.2">
      <c r="A12" s="89" t="s">
        <v>5</v>
      </c>
      <c r="B12" s="109"/>
      <c r="C12" s="109"/>
      <c r="D12" s="109"/>
      <c r="E12" s="109"/>
      <c r="F12" s="109"/>
      <c r="G12" s="109"/>
      <c r="H12" s="128" t="s">
        <v>97</v>
      </c>
      <c r="I12" s="128"/>
      <c r="J12" s="29"/>
    </row>
    <row r="13" spans="1:10" s="1" customFormat="1" x14ac:dyDescent="0.2">
      <c r="A13" s="89" t="s">
        <v>6</v>
      </c>
      <c r="B13" s="109"/>
      <c r="C13" s="109"/>
      <c r="D13" s="109"/>
      <c r="E13" s="109"/>
      <c r="F13" s="109"/>
      <c r="G13" s="109"/>
      <c r="H13" s="129">
        <v>12</v>
      </c>
      <c r="I13" s="129"/>
      <c r="J13" s="29"/>
    </row>
    <row r="14" spans="1:10" s="1" customFormat="1" x14ac:dyDescent="0.2">
      <c r="A14" s="89" t="s">
        <v>90</v>
      </c>
      <c r="B14" s="109"/>
      <c r="C14" s="109"/>
      <c r="D14" s="109"/>
      <c r="E14" s="109"/>
      <c r="F14" s="109"/>
      <c r="G14" s="109"/>
      <c r="H14" s="129">
        <v>10</v>
      </c>
      <c r="I14" s="129"/>
      <c r="J14" s="29"/>
    </row>
    <row r="15" spans="1:10" s="1" customFormat="1" x14ac:dyDescent="0.2">
      <c r="A15" s="89" t="s">
        <v>91</v>
      </c>
      <c r="B15" s="109"/>
      <c r="C15" s="109"/>
      <c r="D15" s="109"/>
      <c r="E15" s="109"/>
      <c r="F15" s="109"/>
      <c r="G15" s="109"/>
      <c r="H15" s="129">
        <f>H14*8</f>
        <v>80</v>
      </c>
      <c r="I15" s="129"/>
      <c r="J15" s="29"/>
    </row>
    <row r="16" spans="1:10" s="1" customFormat="1" x14ac:dyDescent="0.2">
      <c r="A16" s="89" t="s">
        <v>92</v>
      </c>
      <c r="B16" s="109"/>
      <c r="C16" s="109"/>
      <c r="D16" s="109"/>
      <c r="E16" s="109"/>
      <c r="F16" s="109"/>
      <c r="G16" s="109"/>
      <c r="H16" s="129">
        <f>H15*12</f>
        <v>960</v>
      </c>
      <c r="I16" s="129"/>
      <c r="J16" s="29"/>
    </row>
    <row r="17" spans="1:10" s="1" customFormat="1" ht="13.5" thickBot="1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29"/>
    </row>
    <row r="18" spans="1:10" s="1" customFormat="1" ht="13.5" thickBot="1" x14ac:dyDescent="0.25">
      <c r="A18" s="83" t="s">
        <v>7</v>
      </c>
      <c r="B18" s="84"/>
      <c r="C18" s="84"/>
      <c r="D18" s="84"/>
      <c r="E18" s="84"/>
      <c r="F18" s="84"/>
      <c r="G18" s="84"/>
      <c r="H18" s="84"/>
      <c r="I18" s="85"/>
      <c r="J18" s="29"/>
    </row>
    <row r="19" spans="1:10" s="1" customFormat="1" ht="13.5" thickBot="1" x14ac:dyDescent="0.25">
      <c r="A19" s="111" t="s">
        <v>82</v>
      </c>
      <c r="B19" s="96"/>
      <c r="C19" s="96"/>
      <c r="D19" s="96"/>
      <c r="E19" s="96"/>
      <c r="F19" s="96"/>
      <c r="G19" s="112"/>
      <c r="H19" s="146">
        <v>2132.75</v>
      </c>
      <c r="I19" s="147"/>
      <c r="J19" s="29"/>
    </row>
    <row r="20" spans="1:10" s="1" customFormat="1" ht="13.5" thickBot="1" x14ac:dyDescent="0.25">
      <c r="A20" s="95"/>
      <c r="B20" s="95"/>
      <c r="C20" s="95"/>
      <c r="D20" s="95"/>
      <c r="E20" s="95"/>
      <c r="F20" s="95"/>
      <c r="G20" s="95"/>
      <c r="H20" s="95"/>
      <c r="I20" s="95"/>
      <c r="J20" s="29"/>
    </row>
    <row r="21" spans="1:10" s="1" customFormat="1" ht="13.5" thickBot="1" x14ac:dyDescent="0.25">
      <c r="A21" s="83" t="s">
        <v>8</v>
      </c>
      <c r="B21" s="84"/>
      <c r="C21" s="84"/>
      <c r="D21" s="84"/>
      <c r="E21" s="84"/>
      <c r="F21" s="84"/>
      <c r="G21" s="84"/>
      <c r="H21" s="84"/>
      <c r="I21" s="85"/>
      <c r="J21" s="29"/>
    </row>
    <row r="22" spans="1:10" s="1" customFormat="1" x14ac:dyDescent="0.2">
      <c r="A22" s="88" t="s">
        <v>9</v>
      </c>
      <c r="B22" s="88"/>
      <c r="C22" s="88"/>
      <c r="D22" s="88"/>
      <c r="E22" s="88"/>
      <c r="F22" s="88"/>
      <c r="G22" s="88"/>
      <c r="H22" s="130">
        <f>H19</f>
        <v>2132.75</v>
      </c>
      <c r="I22" s="130"/>
      <c r="J22" s="29"/>
    </row>
    <row r="23" spans="1:10" s="1" customFormat="1" x14ac:dyDescent="0.2">
      <c r="A23" s="89" t="s">
        <v>10</v>
      </c>
      <c r="B23" s="109"/>
      <c r="C23" s="109"/>
      <c r="D23" s="109"/>
      <c r="E23" s="109"/>
      <c r="F23" s="109"/>
      <c r="G23" s="109"/>
      <c r="H23" s="126">
        <v>0</v>
      </c>
      <c r="I23" s="127"/>
      <c r="J23" s="29"/>
    </row>
    <row r="24" spans="1:10" s="1" customFormat="1" x14ac:dyDescent="0.2">
      <c r="A24" s="89" t="s">
        <v>11</v>
      </c>
      <c r="B24" s="109"/>
      <c r="C24" s="109"/>
      <c r="D24" s="109"/>
      <c r="E24" s="109"/>
      <c r="F24" s="109"/>
      <c r="G24" s="109"/>
      <c r="H24" s="126">
        <f>SUM(H22:H23)</f>
        <v>2132.75</v>
      </c>
      <c r="I24" s="127"/>
      <c r="J24" s="29"/>
    </row>
    <row r="25" spans="1:10" s="1" customFormat="1" x14ac:dyDescent="0.2">
      <c r="A25" s="89" t="s">
        <v>98</v>
      </c>
      <c r="B25" s="109"/>
      <c r="C25" s="109"/>
      <c r="D25" s="109"/>
      <c r="E25" s="109"/>
      <c r="F25" s="109"/>
      <c r="G25" s="109"/>
      <c r="H25" s="126">
        <f>(H24/220)*1.5</f>
        <v>14.541477272727271</v>
      </c>
      <c r="I25" s="127"/>
      <c r="J25" s="29"/>
    </row>
    <row r="26" spans="1:10" s="1" customFormat="1" ht="13.5" thickBot="1" x14ac:dyDescent="0.25">
      <c r="A26" s="128"/>
      <c r="B26" s="129"/>
      <c r="C26" s="129"/>
      <c r="D26" s="129"/>
      <c r="E26" s="129"/>
      <c r="F26" s="129"/>
      <c r="G26" s="129"/>
      <c r="H26" s="129"/>
      <c r="I26" s="129"/>
    </row>
    <row r="27" spans="1:10" s="1" customFormat="1" ht="13.5" thickBot="1" x14ac:dyDescent="0.25">
      <c r="A27" s="4" t="s">
        <v>12</v>
      </c>
      <c r="B27" s="4"/>
      <c r="C27" s="5"/>
      <c r="D27" s="6"/>
      <c r="E27" s="5"/>
      <c r="F27" s="7"/>
      <c r="G27" s="6"/>
      <c r="H27" s="72"/>
      <c r="I27" s="30"/>
    </row>
    <row r="28" spans="1:10" s="1" customFormat="1" ht="13.5" thickBot="1" x14ac:dyDescent="0.25">
      <c r="A28" s="83" t="s">
        <v>13</v>
      </c>
      <c r="B28" s="84"/>
      <c r="C28" s="84"/>
      <c r="D28" s="84"/>
      <c r="E28" s="84"/>
      <c r="F28" s="84"/>
      <c r="G28" s="85"/>
      <c r="H28" s="11" t="s">
        <v>14</v>
      </c>
      <c r="I28" s="11" t="s">
        <v>15</v>
      </c>
    </row>
    <row r="29" spans="1:10" s="1" customFormat="1" x14ac:dyDescent="0.2">
      <c r="A29" s="88" t="s">
        <v>16</v>
      </c>
      <c r="B29" s="88"/>
      <c r="C29" s="88"/>
      <c r="D29" s="88"/>
      <c r="E29" s="88"/>
      <c r="F29" s="88"/>
      <c r="G29" s="88"/>
      <c r="H29" s="12">
        <v>0.2</v>
      </c>
      <c r="I29" s="31">
        <f>H25*H29</f>
        <v>2.9082954545454545</v>
      </c>
    </row>
    <row r="30" spans="1:10" s="1" customFormat="1" x14ac:dyDescent="0.2">
      <c r="A30" s="89" t="s">
        <v>17</v>
      </c>
      <c r="B30" s="120"/>
      <c r="C30" s="120"/>
      <c r="D30" s="120"/>
      <c r="E30" s="120"/>
      <c r="F30" s="120"/>
      <c r="G30" s="120"/>
      <c r="H30" s="13">
        <v>2.5000000000000001E-2</v>
      </c>
      <c r="I30" s="32">
        <f>H25*H30</f>
        <v>0.36353693181818181</v>
      </c>
    </row>
    <row r="31" spans="1:10" s="1" customFormat="1" x14ac:dyDescent="0.2">
      <c r="A31" s="89" t="s">
        <v>18</v>
      </c>
      <c r="B31" s="120"/>
      <c r="C31" s="120"/>
      <c r="D31" s="120"/>
      <c r="E31" s="120"/>
      <c r="F31" s="120"/>
      <c r="G31" s="120"/>
      <c r="H31" s="13">
        <v>0.03</v>
      </c>
      <c r="I31" s="32">
        <f>H25*H31</f>
        <v>0.43624431818181808</v>
      </c>
    </row>
    <row r="32" spans="1:10" s="1" customFormat="1" x14ac:dyDescent="0.2">
      <c r="A32" s="89" t="s">
        <v>19</v>
      </c>
      <c r="B32" s="120"/>
      <c r="C32" s="120"/>
      <c r="D32" s="120"/>
      <c r="E32" s="120"/>
      <c r="F32" s="120"/>
      <c r="G32" s="120"/>
      <c r="H32" s="13">
        <v>1.4999999999999999E-2</v>
      </c>
      <c r="I32" s="32">
        <f>H25*H32</f>
        <v>0.21812215909090904</v>
      </c>
    </row>
    <row r="33" spans="1:13" s="1" customFormat="1" x14ac:dyDescent="0.2">
      <c r="A33" s="89" t="s">
        <v>20</v>
      </c>
      <c r="B33" s="120"/>
      <c r="C33" s="120"/>
      <c r="D33" s="120"/>
      <c r="E33" s="120"/>
      <c r="F33" s="120"/>
      <c r="G33" s="120"/>
      <c r="H33" s="13">
        <v>0.01</v>
      </c>
      <c r="I33" s="32">
        <f>H25*H33</f>
        <v>0.14541477272727271</v>
      </c>
    </row>
    <row r="34" spans="1:13" s="1" customFormat="1" x14ac:dyDescent="0.2">
      <c r="A34" s="89" t="s">
        <v>21</v>
      </c>
      <c r="B34" s="120"/>
      <c r="C34" s="120"/>
      <c r="D34" s="120"/>
      <c r="E34" s="120"/>
      <c r="F34" s="120"/>
      <c r="G34" s="120"/>
      <c r="H34" s="13">
        <v>2E-3</v>
      </c>
      <c r="I34" s="32">
        <f>H25*H34</f>
        <v>2.908295454545454E-2</v>
      </c>
    </row>
    <row r="35" spans="1:13" s="1" customFormat="1" x14ac:dyDescent="0.2">
      <c r="A35" s="89" t="s">
        <v>22</v>
      </c>
      <c r="B35" s="120"/>
      <c r="C35" s="120"/>
      <c r="D35" s="120"/>
      <c r="E35" s="120"/>
      <c r="F35" s="120"/>
      <c r="G35" s="120"/>
      <c r="H35" s="13">
        <v>0.08</v>
      </c>
      <c r="I35" s="32">
        <f>H25*H35</f>
        <v>1.1633181818181817</v>
      </c>
    </row>
    <row r="36" spans="1:13" s="1" customFormat="1" ht="13.5" thickBot="1" x14ac:dyDescent="0.25">
      <c r="A36" s="90" t="s">
        <v>23</v>
      </c>
      <c r="B36" s="121"/>
      <c r="C36" s="121"/>
      <c r="D36" s="121"/>
      <c r="E36" s="121"/>
      <c r="F36" s="121"/>
      <c r="G36" s="121"/>
      <c r="H36" s="14">
        <v>6.0000000000000001E-3</v>
      </c>
      <c r="I36" s="33">
        <f>H25*H36</f>
        <v>8.7248863636363624E-2</v>
      </c>
    </row>
    <row r="37" spans="1:13" s="1" customFormat="1" ht="13.5" thickBot="1" x14ac:dyDescent="0.25">
      <c r="A37" s="122" t="s">
        <v>24</v>
      </c>
      <c r="B37" s="123"/>
      <c r="C37" s="123"/>
      <c r="D37" s="123"/>
      <c r="E37" s="123"/>
      <c r="F37" s="123"/>
      <c r="G37" s="124"/>
      <c r="H37" s="15">
        <f>SUM(H29:H36)</f>
        <v>0.36800000000000005</v>
      </c>
      <c r="I37" s="34">
        <f>SUM(I29:I36)</f>
        <v>5.3512636363636359</v>
      </c>
    </row>
    <row r="38" spans="1:13" s="1" customFormat="1" ht="13.5" thickBot="1" x14ac:dyDescent="0.25">
      <c r="A38" s="125"/>
      <c r="B38" s="125"/>
      <c r="C38" s="125"/>
      <c r="D38" s="125"/>
      <c r="E38" s="125"/>
      <c r="F38" s="125"/>
      <c r="G38" s="125"/>
      <c r="H38" s="125"/>
      <c r="I38" s="125"/>
    </row>
    <row r="39" spans="1:13" s="1" customFormat="1" ht="13.5" thickBot="1" x14ac:dyDescent="0.25">
      <c r="A39" s="83" t="s">
        <v>25</v>
      </c>
      <c r="B39" s="84"/>
      <c r="C39" s="84"/>
      <c r="D39" s="84"/>
      <c r="E39" s="84"/>
      <c r="F39" s="84"/>
      <c r="G39" s="85"/>
      <c r="H39" s="11" t="s">
        <v>14</v>
      </c>
      <c r="I39" s="11" t="s">
        <v>15</v>
      </c>
    </row>
    <row r="40" spans="1:13" s="1" customFormat="1" x14ac:dyDescent="0.2">
      <c r="A40" s="88" t="s">
        <v>72</v>
      </c>
      <c r="B40" s="88"/>
      <c r="C40" s="88"/>
      <c r="D40" s="88"/>
      <c r="E40" s="88"/>
      <c r="F40" s="88"/>
      <c r="G40" s="88"/>
      <c r="H40" s="16">
        <v>9.3700000000000006E-2</v>
      </c>
      <c r="I40" s="31">
        <f>H25*H40</f>
        <v>1.3625364204545454</v>
      </c>
    </row>
    <row r="41" spans="1:13" s="1" customFormat="1" x14ac:dyDescent="0.2">
      <c r="A41" s="89" t="s">
        <v>74</v>
      </c>
      <c r="B41" s="120"/>
      <c r="C41" s="120"/>
      <c r="D41" s="120"/>
      <c r="E41" s="120"/>
      <c r="F41" s="120"/>
      <c r="G41" s="120"/>
      <c r="H41" s="17">
        <v>3.1199999999999999E-2</v>
      </c>
      <c r="I41" s="32">
        <f>H25*H41</f>
        <v>0.4536940909090908</v>
      </c>
    </row>
    <row r="42" spans="1:13" s="1" customFormat="1" ht="12.75" customHeight="1" x14ac:dyDescent="0.2">
      <c r="A42" s="89" t="s">
        <v>26</v>
      </c>
      <c r="B42" s="120"/>
      <c r="C42" s="120"/>
      <c r="D42" s="120"/>
      <c r="E42" s="120"/>
      <c r="F42" s="120"/>
      <c r="G42" s="120"/>
      <c r="H42" s="17"/>
      <c r="I42" s="32">
        <f>H25*H42</f>
        <v>0</v>
      </c>
    </row>
    <row r="43" spans="1:13" s="1" customFormat="1" x14ac:dyDescent="0.2">
      <c r="A43" s="89" t="s">
        <v>78</v>
      </c>
      <c r="B43" s="120"/>
      <c r="C43" s="120"/>
      <c r="D43" s="120"/>
      <c r="E43" s="120"/>
      <c r="F43" s="120"/>
      <c r="G43" s="120"/>
      <c r="H43" s="18"/>
      <c r="I43" s="32">
        <f>H25*H43</f>
        <v>0</v>
      </c>
    </row>
    <row r="44" spans="1:13" s="1" customFormat="1" x14ac:dyDescent="0.2">
      <c r="A44" s="89" t="s">
        <v>75</v>
      </c>
      <c r="B44" s="120"/>
      <c r="C44" s="120"/>
      <c r="D44" s="120"/>
      <c r="E44" s="120"/>
      <c r="F44" s="120"/>
      <c r="G44" s="120"/>
      <c r="H44" s="17"/>
      <c r="I44" s="32">
        <f>H25*H44</f>
        <v>0</v>
      </c>
    </row>
    <row r="45" spans="1:13" s="1" customFormat="1" x14ac:dyDescent="0.2">
      <c r="A45" s="89" t="s">
        <v>76</v>
      </c>
      <c r="B45" s="120"/>
      <c r="C45" s="120"/>
      <c r="D45" s="120"/>
      <c r="E45" s="120"/>
      <c r="F45" s="120"/>
      <c r="G45" s="120"/>
      <c r="H45" s="18"/>
      <c r="I45" s="32">
        <f>H25*H45</f>
        <v>0</v>
      </c>
    </row>
    <row r="46" spans="1:13" s="1" customFormat="1" x14ac:dyDescent="0.2">
      <c r="A46" s="89" t="s">
        <v>77</v>
      </c>
      <c r="B46" s="120"/>
      <c r="C46" s="120"/>
      <c r="D46" s="120"/>
      <c r="E46" s="120"/>
      <c r="F46" s="120"/>
      <c r="G46" s="120"/>
      <c r="H46" s="17"/>
      <c r="I46" s="32">
        <f>H25*H46</f>
        <v>0</v>
      </c>
      <c r="J46" s="71"/>
      <c r="K46" s="71"/>
      <c r="L46" s="71"/>
      <c r="M46" s="71"/>
    </row>
    <row r="47" spans="1:13" s="1" customFormat="1" x14ac:dyDescent="0.2">
      <c r="A47" s="89" t="s">
        <v>79</v>
      </c>
      <c r="B47" s="120"/>
      <c r="C47" s="120"/>
      <c r="D47" s="120"/>
      <c r="E47" s="120"/>
      <c r="F47" s="120"/>
      <c r="G47" s="120"/>
      <c r="H47" s="73"/>
      <c r="I47" s="32">
        <f>H25*H47</f>
        <v>0</v>
      </c>
    </row>
    <row r="48" spans="1:13" s="1" customFormat="1" ht="13.5" thickBot="1" x14ac:dyDescent="0.25">
      <c r="A48" s="89" t="s">
        <v>73</v>
      </c>
      <c r="B48" s="120"/>
      <c r="C48" s="120"/>
      <c r="D48" s="120"/>
      <c r="E48" s="120"/>
      <c r="F48" s="120"/>
      <c r="G48" s="120"/>
      <c r="H48" s="17">
        <v>9.3700000000000006E-2</v>
      </c>
      <c r="I48" s="32">
        <f>H25*H48</f>
        <v>1.3625364204545454</v>
      </c>
    </row>
    <row r="49" spans="1:11" s="1" customFormat="1" ht="13.5" thickBot="1" x14ac:dyDescent="0.25">
      <c r="A49" s="98" t="s">
        <v>27</v>
      </c>
      <c r="B49" s="99"/>
      <c r="C49" s="99"/>
      <c r="D49" s="99"/>
      <c r="E49" s="99"/>
      <c r="F49" s="99"/>
      <c r="G49" s="118"/>
      <c r="H49" s="15">
        <f>SUM(H40:H48)</f>
        <v>0.21860000000000002</v>
      </c>
      <c r="I49" s="35">
        <f>SUM(I40:I48)</f>
        <v>3.1787669318181813</v>
      </c>
    </row>
    <row r="50" spans="1:11" s="1" customFormat="1" ht="13.5" thickBot="1" x14ac:dyDescent="0.25">
      <c r="A50" s="98"/>
      <c r="B50" s="99"/>
      <c r="C50" s="99"/>
      <c r="D50" s="99"/>
      <c r="E50" s="99"/>
      <c r="F50" s="99"/>
      <c r="G50" s="99"/>
      <c r="H50" s="99"/>
      <c r="I50" s="118"/>
    </row>
    <row r="51" spans="1:11" s="1" customFormat="1" ht="13.5" thickBot="1" x14ac:dyDescent="0.25">
      <c r="A51" s="83" t="s">
        <v>28</v>
      </c>
      <c r="B51" s="84"/>
      <c r="C51" s="84"/>
      <c r="D51" s="84"/>
      <c r="E51" s="84"/>
      <c r="F51" s="84"/>
      <c r="G51" s="85"/>
      <c r="H51" s="11" t="s">
        <v>14</v>
      </c>
      <c r="I51" s="11" t="s">
        <v>15</v>
      </c>
    </row>
    <row r="52" spans="1:11" s="1" customFormat="1" x14ac:dyDescent="0.2">
      <c r="A52" s="88" t="s">
        <v>63</v>
      </c>
      <c r="B52" s="88"/>
      <c r="C52" s="88"/>
      <c r="D52" s="88"/>
      <c r="E52" s="88"/>
      <c r="F52" s="88"/>
      <c r="G52" s="88"/>
      <c r="H52" s="75">
        <v>4.6600000000000003E-2</v>
      </c>
      <c r="I52" s="31">
        <f>H25*H52</f>
        <v>0.67763284090909082</v>
      </c>
    </row>
    <row r="53" spans="1:11" s="1" customFormat="1" x14ac:dyDescent="0.2">
      <c r="A53" s="89" t="s">
        <v>64</v>
      </c>
      <c r="B53" s="120"/>
      <c r="C53" s="120"/>
      <c r="D53" s="120"/>
      <c r="E53" s="120"/>
      <c r="F53" s="120"/>
      <c r="G53" s="120"/>
      <c r="H53" s="74">
        <v>2.8E-3</v>
      </c>
      <c r="I53" s="32">
        <f>H25*H53</f>
        <v>4.0716136363636357E-2</v>
      </c>
    </row>
    <row r="54" spans="1:11" s="1" customFormat="1" x14ac:dyDescent="0.2">
      <c r="A54" s="89" t="s">
        <v>65</v>
      </c>
      <c r="B54" s="120"/>
      <c r="C54" s="120"/>
      <c r="D54" s="120"/>
      <c r="E54" s="120"/>
      <c r="F54" s="120"/>
      <c r="G54" s="120"/>
      <c r="H54" s="74">
        <v>7.0000000000000001E-3</v>
      </c>
      <c r="I54" s="32">
        <f>H25*H54</f>
        <v>0.10179034090909089</v>
      </c>
    </row>
    <row r="55" spans="1:11" s="1" customFormat="1" x14ac:dyDescent="0.2">
      <c r="A55" s="89" t="s">
        <v>66</v>
      </c>
      <c r="B55" s="120"/>
      <c r="C55" s="120"/>
      <c r="D55" s="120"/>
      <c r="E55" s="120"/>
      <c r="F55" s="120"/>
      <c r="G55" s="120"/>
      <c r="H55" s="19">
        <v>3.9300000000000002E-2</v>
      </c>
      <c r="I55" s="32">
        <f>H25*H55</f>
        <v>0.5714800568181817</v>
      </c>
    </row>
    <row r="56" spans="1:11" s="1" customFormat="1" x14ac:dyDescent="0.2">
      <c r="A56" s="89" t="s">
        <v>67</v>
      </c>
      <c r="B56" s="120"/>
      <c r="C56" s="120"/>
      <c r="D56" s="120"/>
      <c r="E56" s="120"/>
      <c r="F56" s="120"/>
      <c r="G56" s="120"/>
      <c r="H56" s="19"/>
      <c r="I56" s="32">
        <f>H25*H56</f>
        <v>0</v>
      </c>
    </row>
    <row r="57" spans="1:11" s="1" customFormat="1" ht="13.5" thickBot="1" x14ac:dyDescent="0.25">
      <c r="A57" s="90" t="s">
        <v>68</v>
      </c>
      <c r="B57" s="121"/>
      <c r="C57" s="121"/>
      <c r="D57" s="121"/>
      <c r="E57" s="121"/>
      <c r="F57" s="121"/>
      <c r="G57" s="121"/>
      <c r="H57" s="20">
        <v>8.9999999999999998E-4</v>
      </c>
      <c r="I57" s="33">
        <f>H25*H57</f>
        <v>1.3087329545454543E-2</v>
      </c>
    </row>
    <row r="58" spans="1:11" s="1" customFormat="1" ht="13.5" thickBot="1" x14ac:dyDescent="0.25">
      <c r="A58" s="98" t="s">
        <v>29</v>
      </c>
      <c r="B58" s="99"/>
      <c r="C58" s="99"/>
      <c r="D58" s="99"/>
      <c r="E58" s="99"/>
      <c r="F58" s="99"/>
      <c r="G58" s="118"/>
      <c r="H58" s="21">
        <f>SUM(H52:H57)</f>
        <v>9.6600000000000005E-2</v>
      </c>
      <c r="I58" s="35">
        <f>SUM(I52:I57)</f>
        <v>1.4047067045454544</v>
      </c>
    </row>
    <row r="59" spans="1:11" s="1" customFormat="1" ht="13.5" thickBot="1" x14ac:dyDescent="0.25">
      <c r="A59" s="98"/>
      <c r="B59" s="99"/>
      <c r="C59" s="99"/>
      <c r="D59" s="99"/>
      <c r="E59" s="99"/>
      <c r="F59" s="99"/>
      <c r="G59" s="99"/>
      <c r="H59" s="99"/>
      <c r="I59" s="118"/>
    </row>
    <row r="60" spans="1:11" s="1" customFormat="1" ht="13.5" thickBot="1" x14ac:dyDescent="0.25">
      <c r="A60" s="83" t="s">
        <v>30</v>
      </c>
      <c r="B60" s="97"/>
      <c r="C60" s="97"/>
      <c r="D60" s="97"/>
      <c r="E60" s="97"/>
      <c r="F60" s="97"/>
      <c r="G60" s="119"/>
      <c r="H60" s="11" t="s">
        <v>14</v>
      </c>
      <c r="I60" s="11" t="s">
        <v>15</v>
      </c>
    </row>
    <row r="61" spans="1:11" s="1" customFormat="1" x14ac:dyDescent="0.2">
      <c r="A61" s="88" t="s">
        <v>69</v>
      </c>
      <c r="B61" s="88"/>
      <c r="C61" s="88"/>
      <c r="D61" s="88"/>
      <c r="E61" s="88"/>
      <c r="F61" s="88"/>
      <c r="G61" s="88"/>
      <c r="H61" s="22">
        <v>9.5699999999999993E-2</v>
      </c>
      <c r="I61" s="31">
        <f>H25*H61</f>
        <v>1.3916193749999997</v>
      </c>
      <c r="J61" s="36"/>
    </row>
    <row r="62" spans="1:11" s="1" customFormat="1" ht="13.5" thickBot="1" x14ac:dyDescent="0.25">
      <c r="A62" s="90" t="s">
        <v>70</v>
      </c>
      <c r="B62" s="90"/>
      <c r="C62" s="90"/>
      <c r="D62" s="90"/>
      <c r="E62" s="90"/>
      <c r="F62" s="90"/>
      <c r="G62" s="90"/>
      <c r="H62" s="23">
        <v>4.5999999999999999E-3</v>
      </c>
      <c r="I62" s="33">
        <f>H25*H62</f>
        <v>6.6890795454545446E-2</v>
      </c>
      <c r="K62" s="37"/>
    </row>
    <row r="63" spans="1:11" s="1" customFormat="1" ht="13.5" thickBot="1" x14ac:dyDescent="0.25">
      <c r="A63" s="98" t="s">
        <v>31</v>
      </c>
      <c r="B63" s="99"/>
      <c r="C63" s="99"/>
      <c r="D63" s="99"/>
      <c r="E63" s="99"/>
      <c r="F63" s="99"/>
      <c r="G63" s="118"/>
      <c r="H63" s="21">
        <f>SUM(H61:H62)</f>
        <v>0.1003</v>
      </c>
      <c r="I63" s="35">
        <f>SUM(I61:I62)</f>
        <v>1.4585101704545451</v>
      </c>
    </row>
    <row r="64" spans="1:11" s="1" customFormat="1" ht="13.5" thickBot="1" x14ac:dyDescent="0.25">
      <c r="A64" s="98"/>
      <c r="B64" s="99"/>
      <c r="C64" s="99"/>
      <c r="D64" s="99"/>
      <c r="E64" s="99"/>
      <c r="F64" s="99"/>
      <c r="G64" s="99"/>
      <c r="H64" s="99"/>
      <c r="I64" s="118"/>
    </row>
    <row r="65" spans="1:11" s="1" customFormat="1" ht="13.5" customHeight="1" thickBot="1" x14ac:dyDescent="0.25">
      <c r="A65" s="86" t="s">
        <v>32</v>
      </c>
      <c r="B65" s="87"/>
      <c r="C65" s="87"/>
      <c r="D65" s="87"/>
      <c r="E65" s="87"/>
      <c r="F65" s="87"/>
      <c r="G65" s="87"/>
      <c r="H65" s="24"/>
      <c r="I65" s="38"/>
    </row>
    <row r="66" spans="1:11" s="1" customFormat="1" ht="13.5" customHeight="1" thickBot="1" x14ac:dyDescent="0.25">
      <c r="A66" s="111" t="s">
        <v>71</v>
      </c>
      <c r="B66" s="96"/>
      <c r="C66" s="96"/>
      <c r="D66" s="96"/>
      <c r="E66" s="96"/>
      <c r="F66" s="96"/>
      <c r="G66" s="112"/>
      <c r="H66" s="21">
        <f>H37+H49+H58+H63</f>
        <v>0.78350000000000009</v>
      </c>
      <c r="I66" s="35">
        <f>H25*H66</f>
        <v>11.393247443181817</v>
      </c>
    </row>
    <row r="67" spans="1:11" s="1" customFormat="1" ht="13.5" thickBot="1" x14ac:dyDescent="0.25">
      <c r="A67" s="101"/>
      <c r="B67" s="101"/>
      <c r="C67" s="101"/>
      <c r="D67" s="101"/>
      <c r="E67" s="101"/>
      <c r="F67" s="101"/>
      <c r="G67" s="101"/>
      <c r="H67" s="101"/>
      <c r="I67" s="101"/>
    </row>
    <row r="68" spans="1:11" s="1" customFormat="1" ht="13.5" thickBot="1" x14ac:dyDescent="0.25">
      <c r="A68" s="25" t="s">
        <v>93</v>
      </c>
      <c r="B68" s="26"/>
      <c r="C68" s="26"/>
      <c r="D68" s="26"/>
      <c r="E68" s="26"/>
      <c r="F68" s="26"/>
      <c r="G68" s="26"/>
      <c r="H68" s="27"/>
      <c r="I68" s="34">
        <f>H25+I66</f>
        <v>25.934724715909088</v>
      </c>
    </row>
    <row r="69" spans="1:11" s="1" customFormat="1" ht="13.5" thickBot="1" x14ac:dyDescent="0.25">
      <c r="A69" s="101"/>
      <c r="B69" s="101"/>
      <c r="C69" s="101"/>
      <c r="D69" s="101"/>
      <c r="E69" s="101"/>
      <c r="F69" s="101"/>
      <c r="G69" s="101"/>
      <c r="H69" s="101"/>
      <c r="I69" s="101"/>
    </row>
    <row r="70" spans="1:11" s="1" customFormat="1" ht="13.5" thickBot="1" x14ac:dyDescent="0.25">
      <c r="A70" s="113" t="s">
        <v>33</v>
      </c>
      <c r="B70" s="114"/>
      <c r="C70" s="114"/>
      <c r="D70" s="114"/>
      <c r="E70" s="114"/>
      <c r="F70" s="114"/>
      <c r="G70" s="114"/>
      <c r="H70" s="114"/>
      <c r="I70" s="115"/>
    </row>
    <row r="71" spans="1:11" s="1" customFormat="1" ht="13.5" thickBot="1" x14ac:dyDescent="0.25">
      <c r="A71" s="4" t="s">
        <v>34</v>
      </c>
      <c r="B71" s="9"/>
      <c r="C71" s="9"/>
      <c r="D71" s="9"/>
      <c r="E71" s="9"/>
      <c r="F71" s="9"/>
      <c r="G71" s="10"/>
      <c r="H71" s="116" t="s">
        <v>15</v>
      </c>
      <c r="I71" s="117"/>
    </row>
    <row r="72" spans="1:11" s="1" customFormat="1" x14ac:dyDescent="0.2">
      <c r="A72" s="107" t="s">
        <v>57</v>
      </c>
      <c r="B72" s="108"/>
      <c r="C72" s="108"/>
      <c r="D72" s="108"/>
      <c r="E72" s="108"/>
      <c r="F72" s="108"/>
      <c r="G72" s="108"/>
      <c r="H72" s="39"/>
      <c r="I72" s="57">
        <v>0</v>
      </c>
    </row>
    <row r="73" spans="1:11" s="1" customFormat="1" x14ac:dyDescent="0.2">
      <c r="A73" s="89" t="s">
        <v>58</v>
      </c>
      <c r="B73" s="109"/>
      <c r="C73" s="109"/>
      <c r="D73" s="109"/>
      <c r="E73" s="109"/>
      <c r="F73" s="109"/>
      <c r="G73" s="110"/>
      <c r="H73" s="40"/>
      <c r="I73" s="58">
        <v>0</v>
      </c>
    </row>
    <row r="74" spans="1:11" s="1" customFormat="1" x14ac:dyDescent="0.2">
      <c r="A74" s="89" t="s">
        <v>59</v>
      </c>
      <c r="B74" s="109"/>
      <c r="C74" s="109"/>
      <c r="D74" s="109"/>
      <c r="E74" s="109"/>
      <c r="F74" s="109"/>
      <c r="G74" s="109"/>
      <c r="H74" s="40"/>
      <c r="I74" s="58">
        <v>0</v>
      </c>
    </row>
    <row r="75" spans="1:11" s="1" customFormat="1" x14ac:dyDescent="0.2">
      <c r="A75" s="89" t="s">
        <v>35</v>
      </c>
      <c r="B75" s="109"/>
      <c r="C75" s="109"/>
      <c r="D75" s="109"/>
      <c r="E75" s="109"/>
      <c r="F75" s="109"/>
      <c r="G75" s="109"/>
      <c r="H75" s="40"/>
      <c r="I75" s="58">
        <v>0</v>
      </c>
    </row>
    <row r="76" spans="1:11" s="1" customFormat="1" x14ac:dyDescent="0.2">
      <c r="A76" s="89" t="s">
        <v>60</v>
      </c>
      <c r="B76" s="109"/>
      <c r="C76" s="109"/>
      <c r="D76" s="109"/>
      <c r="E76" s="109"/>
      <c r="F76" s="109"/>
      <c r="G76" s="109"/>
      <c r="H76" s="40"/>
      <c r="I76" s="58">
        <v>0</v>
      </c>
    </row>
    <row r="77" spans="1:11" s="1" customFormat="1" x14ac:dyDescent="0.2">
      <c r="A77" s="89" t="s">
        <v>61</v>
      </c>
      <c r="B77" s="109"/>
      <c r="C77" s="109"/>
      <c r="D77" s="109"/>
      <c r="E77" s="109"/>
      <c r="F77" s="109"/>
      <c r="G77" s="109"/>
      <c r="H77" s="40"/>
      <c r="I77" s="58">
        <v>0</v>
      </c>
      <c r="J77" s="37"/>
    </row>
    <row r="78" spans="1:11" s="1" customFormat="1" ht="13.5" thickBot="1" x14ac:dyDescent="0.25">
      <c r="A78" s="103" t="s">
        <v>62</v>
      </c>
      <c r="B78" s="104"/>
      <c r="C78" s="104"/>
      <c r="D78" s="104"/>
      <c r="E78" s="104"/>
      <c r="F78" s="104"/>
      <c r="G78" s="104"/>
      <c r="H78" s="41"/>
      <c r="I78" s="59">
        <v>0</v>
      </c>
    </row>
    <row r="79" spans="1:11" s="1" customFormat="1" ht="13.5" thickBot="1" x14ac:dyDescent="0.25">
      <c r="A79" s="98" t="s">
        <v>36</v>
      </c>
      <c r="B79" s="99"/>
      <c r="C79" s="99"/>
      <c r="D79" s="99"/>
      <c r="E79" s="99"/>
      <c r="F79" s="99"/>
      <c r="G79" s="99"/>
      <c r="H79" s="42"/>
      <c r="I79" s="60">
        <f>SUM(I72:I78)</f>
        <v>0</v>
      </c>
      <c r="K79" s="61"/>
    </row>
    <row r="80" spans="1:11" s="1" customFormat="1" ht="13.5" thickBot="1" x14ac:dyDescent="0.25">
      <c r="A80" s="100"/>
      <c r="B80" s="101"/>
      <c r="C80" s="101"/>
      <c r="D80" s="101"/>
      <c r="E80" s="101"/>
      <c r="F80" s="101"/>
      <c r="G80" s="101"/>
      <c r="H80" s="101"/>
      <c r="I80" s="102"/>
      <c r="K80" s="61"/>
    </row>
    <row r="81" spans="1:9" s="1" customFormat="1" ht="13.5" thickBot="1" x14ac:dyDescent="0.25">
      <c r="A81" s="4" t="s">
        <v>37</v>
      </c>
      <c r="B81" s="8"/>
      <c r="C81" s="9"/>
      <c r="D81" s="9"/>
      <c r="E81" s="9"/>
      <c r="F81" s="9"/>
      <c r="G81" s="10"/>
      <c r="H81" s="105" t="s">
        <v>15</v>
      </c>
      <c r="I81" s="106"/>
    </row>
    <row r="82" spans="1:9" s="1" customFormat="1" x14ac:dyDescent="0.2">
      <c r="A82" s="88" t="s">
        <v>53</v>
      </c>
      <c r="B82" s="88"/>
      <c r="C82" s="88"/>
      <c r="D82" s="88"/>
      <c r="E82" s="88"/>
      <c r="F82" s="88"/>
      <c r="G82" s="88"/>
      <c r="H82" s="44"/>
      <c r="I82" s="76">
        <v>0</v>
      </c>
    </row>
    <row r="83" spans="1:9" s="1" customFormat="1" x14ac:dyDescent="0.2">
      <c r="A83" s="89" t="s">
        <v>84</v>
      </c>
      <c r="B83" s="89"/>
      <c r="C83" s="89"/>
      <c r="D83" s="89"/>
      <c r="E83" s="89"/>
      <c r="F83" s="89"/>
      <c r="G83" s="89"/>
      <c r="H83" s="40"/>
      <c r="I83" s="62">
        <v>0</v>
      </c>
    </row>
    <row r="84" spans="1:9" s="1" customFormat="1" x14ac:dyDescent="0.2">
      <c r="A84" s="89" t="s">
        <v>38</v>
      </c>
      <c r="B84" s="89"/>
      <c r="C84" s="89"/>
      <c r="D84" s="89"/>
      <c r="E84" s="89"/>
      <c r="F84" s="89"/>
      <c r="G84" s="89"/>
      <c r="H84" s="40"/>
      <c r="I84" s="62">
        <v>0</v>
      </c>
    </row>
    <row r="85" spans="1:9" s="1" customFormat="1" ht="13.5" thickBot="1" x14ac:dyDescent="0.25">
      <c r="A85" s="90" t="s">
        <v>39</v>
      </c>
      <c r="B85" s="90"/>
      <c r="C85" s="90"/>
      <c r="D85" s="90"/>
      <c r="E85" s="90"/>
      <c r="F85" s="90"/>
      <c r="G85" s="90"/>
      <c r="H85" s="41"/>
      <c r="I85" s="63">
        <v>0</v>
      </c>
    </row>
    <row r="86" spans="1:9" s="1" customFormat="1" ht="13.5" thickBot="1" x14ac:dyDescent="0.25">
      <c r="A86" s="98" t="s">
        <v>40</v>
      </c>
      <c r="B86" s="99"/>
      <c r="C86" s="99"/>
      <c r="D86" s="99"/>
      <c r="E86" s="99"/>
      <c r="F86" s="99"/>
      <c r="G86" s="99"/>
      <c r="H86" s="45"/>
      <c r="I86" s="64">
        <f>SUM(I82:I85)</f>
        <v>0</v>
      </c>
    </row>
    <row r="87" spans="1:9" s="1" customFormat="1" ht="13.5" thickBot="1" x14ac:dyDescent="0.25">
      <c r="A87" s="100"/>
      <c r="B87" s="101"/>
      <c r="C87" s="101"/>
      <c r="D87" s="101"/>
      <c r="E87" s="101"/>
      <c r="F87" s="101"/>
      <c r="G87" s="101"/>
      <c r="H87" s="101"/>
      <c r="I87" s="102"/>
    </row>
    <row r="88" spans="1:9" s="1" customFormat="1" ht="13.5" thickBot="1" x14ac:dyDescent="0.25">
      <c r="A88" s="91" t="s">
        <v>41</v>
      </c>
      <c r="B88" s="92"/>
      <c r="C88" s="92"/>
      <c r="D88" s="92"/>
      <c r="E88" s="92"/>
      <c r="F88" s="92"/>
      <c r="G88" s="92"/>
      <c r="H88" s="46"/>
      <c r="I88" s="65">
        <f>I79+I86</f>
        <v>0</v>
      </c>
    </row>
    <row r="89" spans="1:9" s="1" customFormat="1" ht="13.5" thickBot="1" x14ac:dyDescent="0.25">
      <c r="A89" s="95"/>
      <c r="B89" s="95"/>
      <c r="C89" s="95"/>
      <c r="D89" s="95"/>
      <c r="E89" s="95"/>
      <c r="F89" s="95"/>
      <c r="G89" s="95"/>
      <c r="H89" s="95"/>
      <c r="I89" s="95"/>
    </row>
    <row r="90" spans="1:9" s="1" customFormat="1" ht="13.5" thickBot="1" x14ac:dyDescent="0.25">
      <c r="A90" s="91" t="s">
        <v>94</v>
      </c>
      <c r="B90" s="92"/>
      <c r="C90" s="92"/>
      <c r="D90" s="92"/>
      <c r="E90" s="92"/>
      <c r="F90" s="92"/>
      <c r="G90" s="92"/>
      <c r="H90" s="47"/>
      <c r="I90" s="66">
        <f>H25+I66+I88</f>
        <v>25.934724715909088</v>
      </c>
    </row>
    <row r="91" spans="1:9" s="1" customFormat="1" ht="13.5" thickBot="1" x14ac:dyDescent="0.25">
      <c r="A91" s="95"/>
      <c r="B91" s="95"/>
      <c r="C91" s="95"/>
      <c r="D91" s="95"/>
      <c r="E91" s="95"/>
      <c r="F91" s="95"/>
      <c r="G91" s="95"/>
      <c r="H91" s="95"/>
      <c r="I91" s="95"/>
    </row>
    <row r="92" spans="1:9" s="1" customFormat="1" ht="13.5" thickBot="1" x14ac:dyDescent="0.25">
      <c r="A92" s="48" t="s">
        <v>42</v>
      </c>
      <c r="B92" s="49"/>
      <c r="C92" s="49"/>
      <c r="D92" s="49"/>
      <c r="E92" s="49"/>
      <c r="F92" s="49"/>
      <c r="G92" s="49"/>
      <c r="H92" s="49"/>
      <c r="I92" s="54"/>
    </row>
    <row r="93" spans="1:9" s="1" customFormat="1" ht="13.5" thickBot="1" x14ac:dyDescent="0.25">
      <c r="A93" s="4" t="s">
        <v>43</v>
      </c>
      <c r="B93" s="6"/>
      <c r="C93" s="6"/>
      <c r="D93" s="6"/>
      <c r="E93" s="6"/>
      <c r="F93" s="6"/>
      <c r="G93" s="54"/>
      <c r="H93" s="50" t="s">
        <v>14</v>
      </c>
      <c r="I93" s="67" t="s">
        <v>15</v>
      </c>
    </row>
    <row r="94" spans="1:9" s="1" customFormat="1" x14ac:dyDescent="0.2">
      <c r="A94" s="88" t="s">
        <v>44</v>
      </c>
      <c r="B94" s="88"/>
      <c r="C94" s="88"/>
      <c r="D94" s="88"/>
      <c r="E94" s="88"/>
      <c r="F94" s="88"/>
      <c r="G94" s="88"/>
      <c r="H94" s="51">
        <v>0.05</v>
      </c>
      <c r="I94" s="68">
        <f>I90*H94</f>
        <v>1.2967362357954544</v>
      </c>
    </row>
    <row r="95" spans="1:9" s="1" customFormat="1" ht="13.5" thickBot="1" x14ac:dyDescent="0.25">
      <c r="A95" s="90" t="s">
        <v>45</v>
      </c>
      <c r="B95" s="90"/>
      <c r="C95" s="90"/>
      <c r="D95" s="90"/>
      <c r="E95" s="90"/>
      <c r="F95" s="90"/>
      <c r="G95" s="90"/>
      <c r="H95" s="52">
        <v>0.1</v>
      </c>
      <c r="I95" s="69">
        <f>I90*H95</f>
        <v>2.5934724715909088</v>
      </c>
    </row>
    <row r="96" spans="1:9" s="1" customFormat="1" ht="13.5" thickBot="1" x14ac:dyDescent="0.25">
      <c r="A96" s="91" t="s">
        <v>46</v>
      </c>
      <c r="B96" s="92"/>
      <c r="C96" s="92"/>
      <c r="D96" s="92"/>
      <c r="E96" s="92"/>
      <c r="F96" s="92"/>
      <c r="G96" s="93"/>
      <c r="H96" s="53">
        <f>SUM(H94:H95)</f>
        <v>0.15000000000000002</v>
      </c>
      <c r="I96" s="70">
        <f>SUM(I94:I95)</f>
        <v>3.8902087073863632</v>
      </c>
    </row>
    <row r="97" spans="1:11" s="1" customFormat="1" ht="13.5" thickBot="1" x14ac:dyDescent="0.25">
      <c r="A97" s="96"/>
      <c r="B97" s="97"/>
      <c r="C97" s="97"/>
      <c r="D97" s="97"/>
      <c r="E97" s="97"/>
      <c r="F97" s="97"/>
      <c r="G97" s="97"/>
      <c r="H97" s="97"/>
      <c r="I97" s="97"/>
    </row>
    <row r="98" spans="1:11" s="1" customFormat="1" ht="13.5" thickBot="1" x14ac:dyDescent="0.25">
      <c r="A98" s="48" t="s">
        <v>47</v>
      </c>
      <c r="B98" s="49"/>
      <c r="C98" s="49"/>
      <c r="D98" s="49"/>
      <c r="E98" s="49"/>
      <c r="F98" s="49"/>
      <c r="G98" s="49"/>
      <c r="H98" s="49"/>
      <c r="I98" s="54"/>
    </row>
    <row r="99" spans="1:11" s="1" customFormat="1" ht="13.5" thickBot="1" x14ac:dyDescent="0.25">
      <c r="A99" s="4" t="s">
        <v>48</v>
      </c>
      <c r="B99" s="6"/>
      <c r="C99" s="6"/>
      <c r="D99" s="6"/>
      <c r="E99" s="6"/>
      <c r="F99" s="6"/>
      <c r="G99" s="54"/>
      <c r="H99" s="50" t="s">
        <v>14</v>
      </c>
      <c r="I99" s="67" t="s">
        <v>15</v>
      </c>
    </row>
    <row r="100" spans="1:11" s="1" customFormat="1" x14ac:dyDescent="0.2">
      <c r="A100" s="88" t="s">
        <v>49</v>
      </c>
      <c r="B100" s="88"/>
      <c r="C100" s="88"/>
      <c r="D100" s="88"/>
      <c r="E100" s="88"/>
      <c r="F100" s="88"/>
      <c r="G100" s="88"/>
      <c r="H100" s="2">
        <v>0.05</v>
      </c>
      <c r="I100" s="68">
        <f>(I90+I96)*H100</f>
        <v>1.4912466711647727</v>
      </c>
    </row>
    <row r="101" spans="1:11" s="1" customFormat="1" x14ac:dyDescent="0.2">
      <c r="A101" s="89" t="s">
        <v>50</v>
      </c>
      <c r="B101" s="89"/>
      <c r="C101" s="89"/>
      <c r="D101" s="89"/>
      <c r="E101" s="89"/>
      <c r="F101" s="89"/>
      <c r="G101" s="89"/>
      <c r="H101" s="55">
        <v>6.4999999999999997E-3</v>
      </c>
      <c r="I101" s="3">
        <f>(I90+I96)*H101</f>
        <v>0.19386206725142044</v>
      </c>
    </row>
    <row r="102" spans="1:11" s="1" customFormat="1" x14ac:dyDescent="0.2">
      <c r="A102" s="89" t="s">
        <v>51</v>
      </c>
      <c r="B102" s="89"/>
      <c r="C102" s="89"/>
      <c r="D102" s="89"/>
      <c r="E102" s="89"/>
      <c r="F102" s="89"/>
      <c r="G102" s="89"/>
      <c r="H102" s="55">
        <v>0.03</v>
      </c>
      <c r="I102" s="3">
        <f>(I90+I96)*H102</f>
        <v>0.89474800269886356</v>
      </c>
    </row>
    <row r="103" spans="1:11" s="1" customFormat="1" ht="13.5" thickBot="1" x14ac:dyDescent="0.25">
      <c r="A103" s="90" t="s">
        <v>10</v>
      </c>
      <c r="B103" s="90"/>
      <c r="C103" s="90"/>
      <c r="D103" s="90"/>
      <c r="E103" s="90"/>
      <c r="F103" s="90"/>
      <c r="G103" s="90"/>
      <c r="H103" s="56">
        <v>0</v>
      </c>
      <c r="I103" s="69">
        <f>(I90+I96)*H103</f>
        <v>0</v>
      </c>
    </row>
    <row r="104" spans="1:11" s="1" customFormat="1" ht="13.5" thickBot="1" x14ac:dyDescent="0.25">
      <c r="A104" s="91" t="s">
        <v>52</v>
      </c>
      <c r="B104" s="92"/>
      <c r="C104" s="92"/>
      <c r="D104" s="92"/>
      <c r="E104" s="92"/>
      <c r="F104" s="92"/>
      <c r="G104" s="93"/>
      <c r="H104" s="43">
        <f>SUM(H100:H103)</f>
        <v>8.6499999999999994E-2</v>
      </c>
      <c r="I104" s="70">
        <f>SUM(I100:I103)</f>
        <v>2.5798567411150568</v>
      </c>
    </row>
    <row r="105" spans="1:11" s="1" customFormat="1" ht="13.5" thickBot="1" x14ac:dyDescent="0.25">
      <c r="A105" s="94"/>
      <c r="B105" s="94"/>
      <c r="C105" s="94"/>
      <c r="D105" s="94"/>
      <c r="E105" s="94"/>
      <c r="F105" s="94"/>
      <c r="G105" s="94"/>
      <c r="H105" s="94"/>
      <c r="I105" s="94"/>
    </row>
    <row r="106" spans="1:11" s="1" customFormat="1" ht="13.5" thickBot="1" x14ac:dyDescent="0.25">
      <c r="A106" s="86" t="s">
        <v>95</v>
      </c>
      <c r="B106" s="87"/>
      <c r="C106" s="87"/>
      <c r="D106" s="87"/>
      <c r="E106" s="87"/>
      <c r="F106" s="87"/>
      <c r="G106" s="87"/>
      <c r="H106" s="81"/>
      <c r="I106" s="82" t="s">
        <v>15</v>
      </c>
    </row>
    <row r="107" spans="1:11" s="1" customFormat="1" ht="13.5" thickBot="1" x14ac:dyDescent="0.25">
      <c r="A107" s="83" t="s">
        <v>96</v>
      </c>
      <c r="B107" s="84"/>
      <c r="C107" s="84"/>
      <c r="D107" s="84"/>
      <c r="E107" s="84"/>
      <c r="F107" s="84"/>
      <c r="G107" s="85"/>
      <c r="H107" s="79"/>
      <c r="I107" s="80">
        <f>I90+I96+I104</f>
        <v>32.404790164410507</v>
      </c>
      <c r="K107" s="61"/>
    </row>
    <row r="108" spans="1:11" ht="13.5" thickBot="1" x14ac:dyDescent="0.25">
      <c r="A108" s="83" t="s">
        <v>88</v>
      </c>
      <c r="B108" s="84"/>
      <c r="C108" s="84"/>
      <c r="D108" s="84"/>
      <c r="E108" s="84"/>
      <c r="F108" s="84"/>
      <c r="G108" s="85"/>
      <c r="H108" s="77"/>
      <c r="I108" s="78">
        <f>I107*H15</f>
        <v>2592.3832131528407</v>
      </c>
    </row>
    <row r="109" spans="1:11" ht="13.5" thickBot="1" x14ac:dyDescent="0.25">
      <c r="A109" s="83" t="s">
        <v>89</v>
      </c>
      <c r="B109" s="84"/>
      <c r="C109" s="84"/>
      <c r="D109" s="84"/>
      <c r="E109" s="84"/>
      <c r="F109" s="84"/>
      <c r="G109" s="85"/>
      <c r="H109" s="77"/>
      <c r="I109" s="78">
        <f>I108*12</f>
        <v>31108.598557834088</v>
      </c>
    </row>
  </sheetData>
  <mergeCells count="117">
    <mergeCell ref="A109:G109"/>
    <mergeCell ref="A1:I1"/>
    <mergeCell ref="A2:I2"/>
    <mergeCell ref="A3:I3"/>
    <mergeCell ref="A4:I4"/>
    <mergeCell ref="A5:I5"/>
    <mergeCell ref="A6:I6"/>
    <mergeCell ref="A7:I7"/>
    <mergeCell ref="A11:G11"/>
    <mergeCell ref="H11:I11"/>
    <mergeCell ref="A12:G12"/>
    <mergeCell ref="H12:I12"/>
    <mergeCell ref="A13:G13"/>
    <mergeCell ref="H13:I13"/>
    <mergeCell ref="A8:G8"/>
    <mergeCell ref="H8:I8"/>
    <mergeCell ref="A9:G9"/>
    <mergeCell ref="H9:I9"/>
    <mergeCell ref="A10:G10"/>
    <mergeCell ref="H10:I10"/>
    <mergeCell ref="A19:G19"/>
    <mergeCell ref="H19:I19"/>
    <mergeCell ref="A20:I20"/>
    <mergeCell ref="A21:I21"/>
    <mergeCell ref="A22:G22"/>
    <mergeCell ref="H22:I22"/>
    <mergeCell ref="A17:I17"/>
    <mergeCell ref="A18:I18"/>
    <mergeCell ref="A14:G14"/>
    <mergeCell ref="H14:I14"/>
    <mergeCell ref="A15:G15"/>
    <mergeCell ref="H15:I15"/>
    <mergeCell ref="A16:G16"/>
    <mergeCell ref="H16:I16"/>
    <mergeCell ref="A29:G29"/>
    <mergeCell ref="A30:G30"/>
    <mergeCell ref="A31:G31"/>
    <mergeCell ref="A32:G32"/>
    <mergeCell ref="A33:G33"/>
    <mergeCell ref="A34:G34"/>
    <mergeCell ref="A23:G23"/>
    <mergeCell ref="H23:I23"/>
    <mergeCell ref="A24:G24"/>
    <mergeCell ref="H24:I24"/>
    <mergeCell ref="A26:I26"/>
    <mergeCell ref="A28:G28"/>
    <mergeCell ref="A25:G25"/>
    <mergeCell ref="H25:I25"/>
    <mergeCell ref="A41:G41"/>
    <mergeCell ref="A42:G42"/>
    <mergeCell ref="A43:G43"/>
    <mergeCell ref="A44:G44"/>
    <mergeCell ref="A45:G45"/>
    <mergeCell ref="A46:G46"/>
    <mergeCell ref="A35:G35"/>
    <mergeCell ref="A36:G36"/>
    <mergeCell ref="A37:G37"/>
    <mergeCell ref="A38:I38"/>
    <mergeCell ref="A39:G39"/>
    <mergeCell ref="A40:G40"/>
    <mergeCell ref="A53:G53"/>
    <mergeCell ref="A54:G54"/>
    <mergeCell ref="A55:G55"/>
    <mergeCell ref="A56:G56"/>
    <mergeCell ref="A57:G57"/>
    <mergeCell ref="A58:G58"/>
    <mergeCell ref="A47:G47"/>
    <mergeCell ref="A48:G48"/>
    <mergeCell ref="A49:G49"/>
    <mergeCell ref="A50:I50"/>
    <mergeCell ref="A51:G51"/>
    <mergeCell ref="A52:G52"/>
    <mergeCell ref="A65:G65"/>
    <mergeCell ref="A66:G66"/>
    <mergeCell ref="A67:I67"/>
    <mergeCell ref="A69:I69"/>
    <mergeCell ref="A70:I70"/>
    <mergeCell ref="H71:I71"/>
    <mergeCell ref="A59:I59"/>
    <mergeCell ref="A60:G60"/>
    <mergeCell ref="A61:G61"/>
    <mergeCell ref="A62:G62"/>
    <mergeCell ref="A63:G63"/>
    <mergeCell ref="A64:I64"/>
    <mergeCell ref="A78:G78"/>
    <mergeCell ref="A79:G79"/>
    <mergeCell ref="A80:I80"/>
    <mergeCell ref="H81:I81"/>
    <mergeCell ref="A82:G82"/>
    <mergeCell ref="A83:G83"/>
    <mergeCell ref="A72:G72"/>
    <mergeCell ref="A73:G73"/>
    <mergeCell ref="A74:G74"/>
    <mergeCell ref="A75:G75"/>
    <mergeCell ref="A76:G76"/>
    <mergeCell ref="A77:G77"/>
    <mergeCell ref="A90:G90"/>
    <mergeCell ref="A91:I91"/>
    <mergeCell ref="A94:G94"/>
    <mergeCell ref="A95:G95"/>
    <mergeCell ref="A96:G96"/>
    <mergeCell ref="A97:I97"/>
    <mergeCell ref="A84:G84"/>
    <mergeCell ref="A85:G85"/>
    <mergeCell ref="A86:G86"/>
    <mergeCell ref="A87:I87"/>
    <mergeCell ref="A88:G88"/>
    <mergeCell ref="A89:I89"/>
    <mergeCell ref="A108:G108"/>
    <mergeCell ref="A106:G106"/>
    <mergeCell ref="A107:G107"/>
    <mergeCell ref="A100:G100"/>
    <mergeCell ref="A101:G101"/>
    <mergeCell ref="A102:G102"/>
    <mergeCell ref="A103:G103"/>
    <mergeCell ref="A104:G104"/>
    <mergeCell ref="A105:I105"/>
  </mergeCells>
  <printOptions horizontalCentered="1"/>
  <pageMargins left="0.19685039370078741" right="0.19685039370078741" top="0.35433070866141736" bottom="0.35433070866141736" header="0.31496062992125984" footer="0.19685039370078741"/>
  <pageSetup paperSize="9" scale="64" fitToHeight="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4608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123825</xdr:colOff>
                <xdr:row>3</xdr:row>
                <xdr:rowOff>76200</xdr:rowOff>
              </to>
            </anchor>
          </objectPr>
        </oleObject>
      </mc:Choice>
      <mc:Fallback>
        <oleObject shapeId="460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Motorista</vt:lpstr>
      <vt:lpstr>Motorista!Area_de_impressao</vt:lpstr>
      <vt:lpstr>Motorista!Print_Area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ana.maiara</cp:lastModifiedBy>
  <cp:lastPrinted>2023-08-14T20:04:13Z</cp:lastPrinted>
  <dcterms:created xsi:type="dcterms:W3CDTF">2003-08-08T19:56:17Z</dcterms:created>
  <dcterms:modified xsi:type="dcterms:W3CDTF">2023-08-22T17:43:37Z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