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\\srv022sr\SL\DIVERSOS 2023\EDITAIS 2023\PE XX-2023 - Fornec. Máquina de Benefici. de Mandioca_Casa de Farinha - SRP (GRR)\Anexo I - Termo de Referênia e Anexos\"/>
    </mc:Choice>
  </mc:AlternateContent>
  <xr:revisionPtr revIDLastSave="0" documentId="13_ncr:1_{2A496322-8ADC-49F8-A9E2-BA5F74FEC9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" sheetId="14" r:id="rId1"/>
  </sheets>
  <definedNames>
    <definedName name="_xlnm._FilterDatabase" localSheetId="0" hidden="1">Planilha!$A$6:$K$14</definedName>
    <definedName name="_xlnm.Print_Area" localSheetId="0">Planilha!$A$1:$H$37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0">Planilha!$1:$7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4" l="1"/>
  <c r="H16" i="14"/>
  <c r="H17" i="14"/>
  <c r="H18" i="14"/>
  <c r="H19" i="14"/>
  <c r="H20" i="14"/>
  <c r="H21" i="14"/>
  <c r="H22" i="14"/>
  <c r="H23" i="14"/>
  <c r="H27" i="14"/>
  <c r="H28" i="14"/>
  <c r="H29" i="14"/>
  <c r="H30" i="14"/>
  <c r="H31" i="14"/>
  <c r="H32" i="14"/>
  <c r="H9" i="14"/>
  <c r="H10" i="14"/>
  <c r="H11" i="14"/>
  <c r="H12" i="14"/>
  <c r="H13" i="14"/>
  <c r="H8" i="14"/>
  <c r="G36" i="14"/>
  <c r="G32" i="14"/>
  <c r="G31" i="14"/>
  <c r="G30" i="14"/>
  <c r="G29" i="14"/>
  <c r="G28" i="14"/>
  <c r="G27" i="14"/>
  <c r="G12" i="14"/>
  <c r="G33" i="14" l="1"/>
  <c r="G13" i="14"/>
  <c r="G11" i="14"/>
  <c r="G10" i="14"/>
  <c r="G9" i="14"/>
  <c r="G8" i="14"/>
  <c r="G14" i="14" l="1"/>
  <c r="G18" i="14"/>
  <c r="G17" i="14"/>
  <c r="G19" i="14" l="1"/>
  <c r="G22" i="14" l="1"/>
</calcChain>
</file>

<file path=xl/sharedStrings.xml><?xml version="1.0" encoding="utf-8"?>
<sst xmlns="http://schemas.openxmlformats.org/spreadsheetml/2006/main" count="57" uniqueCount="30">
  <si>
    <t>ITEM</t>
  </si>
  <si>
    <t>CATMAT</t>
  </si>
  <si>
    <t>UNIDADE</t>
  </si>
  <si>
    <t>V. UNITÁRIO - R$</t>
  </si>
  <si>
    <t>V. TOTAL - R$</t>
  </si>
  <si>
    <t>Unidade</t>
  </si>
  <si>
    <t>TOTAL GERAL (R$)</t>
  </si>
  <si>
    <t>CAMINHÃO E CAÇAMBA</t>
  </si>
  <si>
    <t>BR0001937</t>
  </si>
  <si>
    <r>
      <rPr>
        <b/>
        <sz val="11"/>
        <color rgb="FFFF0000"/>
        <rFont val="Arial"/>
        <family val="2"/>
      </rPr>
      <t>Caminhão Toco</t>
    </r>
    <r>
      <rPr>
        <sz val="11"/>
        <color rgb="FFFF0000"/>
        <rFont val="Arial"/>
        <family val="2"/>
      </rPr>
      <t>, peso bruto total 16000 KG, carga útilmáxima de 10685 KG, disatância entre eixos 4,8M, Potência mínima de 189 CV (inclui cabine e chassi não inclui carroceria)</t>
    </r>
  </si>
  <si>
    <t xml:space="preserve">un </t>
  </si>
  <si>
    <t>BR0075531</t>
  </si>
  <si>
    <r>
      <rPr>
        <b/>
        <sz val="11"/>
        <color rgb="FFFF0000"/>
        <rFont val="Arial"/>
        <family val="2"/>
      </rPr>
      <t>Tanque de Aço Carbono</t>
    </r>
    <r>
      <rPr>
        <sz val="11"/>
        <color rgb="FFFF0000"/>
        <rFont val="Arial"/>
        <family val="2"/>
      </rPr>
      <t xml:space="preserve"> não revestido, para transporte de água com capacidade de 6M³, com bomba centriguga por tomada de força, vazão máxima 75 M³/H (inclui montagem, não inclui caminhão).</t>
    </r>
  </si>
  <si>
    <t>TOTAL</t>
  </si>
  <si>
    <t>QUANTIDADE</t>
  </si>
  <si>
    <t>Ministério da Integração e do Desenvolvimento Regional - MIDR
Companhia  de  Desenvolvimento  dos  Vales  do  São  Francisco e do Parnaíba
2ª SUPERINTENDÊNCIA REGIONAL</t>
  </si>
  <si>
    <t>PLANILHA QUANTITATIVO E ESPECIFICAÇÃO TÉCNICA</t>
  </si>
  <si>
    <t>Balança eletrônica capacidade de pesagem mínima 150 kg e divisão 50 gramas, bivolt 110/220, características adicionais: plataforma em chapa de aço inox ou carbono, com rodízios, tipo digital, número de dígitos 6, dimensões minimas da plataforma 40 x 50 cm. Padronização visual conforme Anexo III. Garantia mínima de 12 meses.</t>
  </si>
  <si>
    <t>Forno mecanizado para torragem de farinha de mandioca; tacho medindo no mínimo 2m (dois metros) de diâmetro, em chapa de aço de no mínimo 4mm (quatro milímetros) para recebimento de fogo direto; grade em cantoneiras e barras chatas; engrenagens em ferro fundido; sistema excêntrico de automatização das nove palhetas; motor elétrico monofásico de no mínimo 2 HP, 4 polos, monofásico; com correias e sistema de proteção; chave elétrica de botão; capacidade minima 70 kg/hora. Sistema de aquecimento a lenha. Com todos os itens necessários ao perfeito funcionamento. Padronização visual conforme Anexo III. Garantia mínima de 12 meses.</t>
  </si>
  <si>
    <t>Lavador e descascador de mandioca inox. Com base construída em viga “U” de 6”, engrenagens em ferro fundido, medidas externas mínimas (1,50 X 2,20 X 1,00 m); c/ rebolo em chapa de aço INOX AISI 304 perfurada (mínimo de 1,9 mm e furos de 19 mm), eixo com chuveiro interno, motor elétrico monofásico de no minimo 2 Hp 4 polos c/polia e chave elétrica de botão; c/ Carrinho de descarregamento em chapa de INOX AISI 304 perfurada, com rodízios (mínimo de 1,20 X 1,20 X 0,40 m), capacidade mínima de 600 Kg/hora. Garantia mínima de 12 meses.</t>
  </si>
  <si>
    <t>Peneira vibratória industrial para farinha, motor elétrico trifásico com potência mínima de 1 cv, com capacidade mínima de 3.750 kg por dia (jornada de 08 horas por dia). Garantia mínima de 12 meses.</t>
  </si>
  <si>
    <t>Prensa manual, comprimento: 85 cm, largura: 85 cm, altura: 180 cm, aplicação: massa de farinha de mandioca, características adicionais: em chapa dupla de ferro, acionamento por alavanca. Cores azul ou branco conforme Anexo Padronização Visual. (Anexo II TR).. Garantia mínima de 12 meses.</t>
  </si>
  <si>
    <t>Ralador de Mandioca mecânico automático, motor elétrico trifásico com potência mínima de 5 cv, com capacidade mínima de 2.000 kg por hora. Garantia mínima de 12 meses.</t>
  </si>
  <si>
    <t>TOTAL GERAL GRUPO I + GRUPO II (R$)</t>
  </si>
  <si>
    <t>GRUPO I - AMPLA CONCORRÊNCIA</t>
  </si>
  <si>
    <t>GRUPO II - COTA DE ATE 5% - Exclusivo para ME e EPP</t>
  </si>
  <si>
    <t xml:space="preserve"> MÁQUINAS DE BENEFICIAMENTO DE MANDIOCA/CASA DE FARINHA - PROCESSO Nº 59520.001316/2023-97-e</t>
  </si>
  <si>
    <t>OBS:</t>
  </si>
  <si>
    <t>Foi adotado um intervalo mínimo de lances de 0,5% (meio por cento) do valor unitário de todos os itens a serem licitados.</t>
  </si>
  <si>
    <t>Lance Mínimo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</si>
</sst>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/yy;@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0.0%"/>
    <numFmt numFmtId="168" formatCode="_-&quot;R$&quot;\ * #,##0_-;\-&quot;R$&quot;\ * #,##0_-;_-&quot;R$&quot;\ * &quot;-&quot;??_-;_-@_-"/>
  </numFmts>
  <fonts count="23">
    <font>
      <sz val="10"/>
      <name val="Arial"/>
      <charset val="134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8"/>
      <color rgb="FFFF0000"/>
      <name val="Arial"/>
      <family val="2"/>
    </font>
    <font>
      <b/>
      <sz val="16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FF00"/>
      <name val="Arial"/>
      <family val="2"/>
    </font>
    <font>
      <b/>
      <sz val="10"/>
      <color rgb="FFFFFF00"/>
      <name val="Arial"/>
      <family val="2"/>
    </font>
    <font>
      <b/>
      <sz val="14"/>
      <color rgb="FFFFFF00"/>
      <name val="Arial"/>
      <family val="2"/>
    </font>
    <font>
      <b/>
      <sz val="12"/>
      <name val="Arial"/>
      <family val="2"/>
    </font>
    <font>
      <b/>
      <sz val="12"/>
      <color rgb="FFFFFF00"/>
      <name val="Arial"/>
      <family val="2"/>
    </font>
    <font>
      <sz val="10"/>
      <name val="Arial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66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4" fillId="0" borderId="0"/>
    <xf numFmtId="164" fontId="16" fillId="0" borderId="0" applyFill="0" applyBorder="0" applyAlignment="0" applyProtection="0"/>
    <xf numFmtId="0" fontId="16" fillId="0" borderId="0"/>
    <xf numFmtId="166" fontId="16" fillId="0" borderId="0" applyFont="0" applyFill="0" applyBorder="0" applyAlignment="0" applyProtection="0"/>
    <xf numFmtId="166" fontId="16" fillId="0" borderId="0" applyFill="0" applyBorder="0" applyAlignment="0" applyProtection="0"/>
    <xf numFmtId="165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/>
    <xf numFmtId="165" fontId="16" fillId="0" borderId="0" applyFont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5" fontId="16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62">
    <xf numFmtId="0" fontId="0" fillId="0" borderId="0" xfId="0"/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44" fontId="4" fillId="0" borderId="3" xfId="2" applyFont="1" applyFill="1" applyBorder="1" applyAlignment="1" applyProtection="1">
      <alignment vertical="center"/>
    </xf>
    <xf numFmtId="0" fontId="6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43" fontId="1" fillId="0" borderId="7" xfId="1" applyFont="1" applyBorder="1" applyAlignment="1">
      <alignment vertical="center"/>
    </xf>
    <xf numFmtId="44" fontId="11" fillId="0" borderId="9" xfId="2" applyFont="1" applyFill="1" applyBorder="1" applyAlignment="1" applyProtection="1">
      <alignment vertical="center"/>
    </xf>
    <xf numFmtId="0" fontId="8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/>
    </xf>
    <xf numFmtId="43" fontId="1" fillId="0" borderId="11" xfId="1" applyFont="1" applyBorder="1" applyAlignment="1">
      <alignment vertical="center"/>
    </xf>
    <xf numFmtId="44" fontId="11" fillId="0" borderId="12" xfId="2" applyFont="1" applyFill="1" applyBorder="1" applyAlignment="1" applyProtection="1">
      <alignment vertical="center"/>
    </xf>
    <xf numFmtId="49" fontId="10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4" fontId="11" fillId="4" borderId="2" xfId="9" applyNumberFormat="1" applyFont="1" applyFill="1" applyBorder="1" applyAlignment="1" applyProtection="1">
      <alignment vertical="center"/>
    </xf>
    <xf numFmtId="44" fontId="19" fillId="5" borderId="3" xfId="2" applyFont="1" applyFill="1" applyBorder="1" applyAlignment="1" applyProtection="1">
      <alignment vertical="center"/>
    </xf>
    <xf numFmtId="0" fontId="12" fillId="0" borderId="14" xfId="0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44" fontId="12" fillId="0" borderId="17" xfId="2" applyFont="1" applyBorder="1" applyAlignment="1">
      <alignment vertical="center"/>
    </xf>
    <xf numFmtId="49" fontId="17" fillId="5" borderId="3" xfId="0" applyNumberFormat="1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4" fontId="18" fillId="5" borderId="3" xfId="9" applyNumberFormat="1" applyFont="1" applyFill="1" applyBorder="1" applyAlignment="1" applyProtection="1">
      <alignment horizontal="center" vertical="center"/>
    </xf>
    <xf numFmtId="0" fontId="16" fillId="0" borderId="3" xfId="0" applyFont="1" applyBorder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4" fontId="11" fillId="2" borderId="3" xfId="2" applyFont="1" applyFill="1" applyBorder="1" applyAlignment="1">
      <alignment horizontal="right" vertical="center"/>
    </xf>
    <xf numFmtId="44" fontId="11" fillId="0" borderId="3" xfId="2" applyFont="1" applyFill="1" applyBorder="1" applyAlignment="1">
      <alignment vertical="center"/>
    </xf>
    <xf numFmtId="0" fontId="20" fillId="0" borderId="3" xfId="0" applyFont="1" applyBorder="1" applyAlignment="1">
      <alignment horizontal="center" vertical="center"/>
    </xf>
    <xf numFmtId="49" fontId="16" fillId="0" borderId="0" xfId="0" applyNumberFormat="1" applyFont="1" applyAlignment="1">
      <alignment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167" fontId="18" fillId="5" borderId="3" xfId="18" applyNumberFormat="1" applyFont="1" applyFill="1" applyBorder="1" applyAlignment="1" applyProtection="1">
      <alignment horizontal="center" vertical="center"/>
    </xf>
    <xf numFmtId="168" fontId="16" fillId="0" borderId="3" xfId="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19">
    <cellStyle name="Moeda" xfId="2" builtinId="4"/>
    <cellStyle name="Moeda 2" xfId="6" xr:uid="{00000000-0005-0000-0000-000001000000}"/>
    <cellStyle name="Moeda 3" xfId="7" xr:uid="{00000000-0005-0000-0000-000002000000}"/>
    <cellStyle name="Normal" xfId="0" builtinId="0"/>
    <cellStyle name="Normal 2" xfId="3" xr:uid="{00000000-0005-0000-0000-000004000000}"/>
    <cellStyle name="Normal 2 2" xfId="10" xr:uid="{00000000-0005-0000-0000-000005000000}"/>
    <cellStyle name="Normal 2 3" xfId="5" xr:uid="{00000000-0005-0000-0000-000006000000}"/>
    <cellStyle name="Normal 3" xfId="11" xr:uid="{00000000-0005-0000-0000-000007000000}"/>
    <cellStyle name="Normal 4" xfId="12" xr:uid="{00000000-0005-0000-0000-000008000000}"/>
    <cellStyle name="Porcentagem" xfId="18" builtinId="5"/>
    <cellStyle name="Separador de milhares 2" xfId="9" xr:uid="{00000000-0005-0000-0000-00000A000000}"/>
    <cellStyle name="Separador de milhares 2 2" xfId="8" xr:uid="{00000000-0005-0000-0000-00000B000000}"/>
    <cellStyle name="Separador de milhares 3" xfId="4" xr:uid="{00000000-0005-0000-0000-00000C000000}"/>
    <cellStyle name="Separador de milhares 4" xfId="13" xr:uid="{00000000-0005-0000-0000-00000D000000}"/>
    <cellStyle name="Separador de milhares 5" xfId="14" xr:uid="{00000000-0005-0000-0000-00000E000000}"/>
    <cellStyle name="Separador de milhares 6" xfId="15" xr:uid="{00000000-0005-0000-0000-00000F000000}"/>
    <cellStyle name="Separador de milhares 7" xfId="16" xr:uid="{00000000-0005-0000-0000-000010000000}"/>
    <cellStyle name="Vírgula" xfId="1" builtinId="3"/>
    <cellStyle name="Vírgula 2" xfId="17" xr:uid="{00000000-0005-0000-0000-000011000000}"/>
  </cellStyles>
  <dxfs count="0"/>
  <tableStyles count="0" defaultTableStyle="TableStyleMedium9" defaultPivotStyle="PivotStyleLight16"/>
  <colors>
    <mruColors>
      <color rgb="FFFFFF00"/>
      <color rgb="FFFF0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2</xdr:col>
          <xdr:colOff>657225</xdr:colOff>
          <xdr:row>3</xdr:row>
          <xdr:rowOff>19050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showGridLines="0" tabSelected="1" view="pageBreakPreview" zoomScale="85" zoomScaleNormal="85" zoomScaleSheetLayoutView="85" workbookViewId="0">
      <selection activeCell="C31" sqref="C31"/>
    </sheetView>
  </sheetViews>
  <sheetFormatPr defaultColWidth="9.140625" defaultRowHeight="12.75"/>
  <cols>
    <col min="1" max="1" width="8" style="25" customWidth="1"/>
    <col min="2" max="2" width="13.42578125" style="25" customWidth="1"/>
    <col min="3" max="3" width="160.28515625" style="25" customWidth="1"/>
    <col min="4" max="4" width="9.140625" style="25" bestFit="1" customWidth="1"/>
    <col min="5" max="5" width="13.140625" style="25" bestFit="1" customWidth="1"/>
    <col min="6" max="6" width="16.42578125" style="25" bestFit="1" customWidth="1"/>
    <col min="7" max="7" width="23.85546875" style="25" bestFit="1" customWidth="1"/>
    <col min="8" max="8" width="13.28515625" style="25" bestFit="1" customWidth="1"/>
    <col min="9" max="9" width="24" style="26" customWidth="1"/>
    <col min="10" max="10" width="16.28515625" style="25" customWidth="1"/>
    <col min="11" max="11" width="11.140625" style="25" customWidth="1"/>
    <col min="12" max="16384" width="9.140625" style="25"/>
  </cols>
  <sheetData>
    <row r="1" spans="1:11" ht="14.25" customHeight="1">
      <c r="A1" s="59" t="s">
        <v>15</v>
      </c>
      <c r="B1" s="59"/>
      <c r="C1" s="59"/>
      <c r="D1" s="59"/>
      <c r="E1" s="59"/>
      <c r="F1" s="59"/>
      <c r="G1" s="59"/>
    </row>
    <row r="2" spans="1:11" ht="14.25" customHeight="1">
      <c r="A2" s="59"/>
      <c r="B2" s="59"/>
      <c r="C2" s="59"/>
      <c r="D2" s="59"/>
      <c r="E2" s="59"/>
      <c r="F2" s="59"/>
      <c r="G2" s="59"/>
      <c r="I2" s="45"/>
    </row>
    <row r="3" spans="1:11" ht="14.25" customHeight="1">
      <c r="A3" s="59"/>
      <c r="B3" s="59"/>
      <c r="C3" s="59"/>
      <c r="D3" s="59"/>
      <c r="E3" s="59"/>
      <c r="F3" s="59"/>
      <c r="G3" s="59"/>
    </row>
    <row r="4" spans="1:11" ht="3.75" customHeight="1"/>
    <row r="5" spans="1:11" ht="23.25" customHeight="1">
      <c r="A5" s="60" t="s">
        <v>16</v>
      </c>
      <c r="B5" s="61"/>
      <c r="C5" s="61"/>
      <c r="D5" s="61"/>
      <c r="E5" s="61"/>
      <c r="F5" s="61"/>
      <c r="G5" s="61"/>
    </row>
    <row r="6" spans="1:11" ht="22.5" customHeight="1">
      <c r="A6" s="33" t="s">
        <v>0</v>
      </c>
      <c r="B6" s="34" t="s">
        <v>1</v>
      </c>
      <c r="C6" s="46" t="s">
        <v>24</v>
      </c>
      <c r="D6" s="35" t="s">
        <v>2</v>
      </c>
      <c r="E6" s="35" t="s">
        <v>14</v>
      </c>
      <c r="F6" s="35" t="s">
        <v>3</v>
      </c>
      <c r="G6" s="35" t="s">
        <v>4</v>
      </c>
      <c r="H6" s="35" t="s">
        <v>29</v>
      </c>
    </row>
    <row r="7" spans="1:11" ht="28.5" customHeight="1">
      <c r="A7" s="53" t="s">
        <v>26</v>
      </c>
      <c r="B7" s="53"/>
      <c r="C7" s="53"/>
      <c r="D7" s="53"/>
      <c r="E7" s="53"/>
      <c r="F7" s="53"/>
      <c r="G7" s="53"/>
      <c r="H7" s="50">
        <v>5.0000000000000001E-3</v>
      </c>
      <c r="I7" s="52"/>
      <c r="J7" s="52"/>
    </row>
    <row r="8" spans="1:11" s="40" customFormat="1" ht="45">
      <c r="A8" s="1">
        <v>1</v>
      </c>
      <c r="B8" s="44">
        <v>325312</v>
      </c>
      <c r="C8" s="2" t="s">
        <v>17</v>
      </c>
      <c r="D8" s="36" t="s">
        <v>5</v>
      </c>
      <c r="E8" s="3">
        <v>57</v>
      </c>
      <c r="F8" s="42">
        <v>1470.24</v>
      </c>
      <c r="G8" s="4">
        <f t="shared" ref="G8:G13" si="0">ROUND(E8*F8,2)</f>
        <v>83803.679999999993</v>
      </c>
      <c r="H8" s="51">
        <f>F8*$H$7</f>
        <v>7.3512000000000004</v>
      </c>
      <c r="I8" s="38"/>
      <c r="J8" s="37"/>
      <c r="K8" s="39"/>
    </row>
    <row r="9" spans="1:11" s="40" customFormat="1" ht="75">
      <c r="A9" s="1">
        <v>2</v>
      </c>
      <c r="B9" s="44">
        <v>465552</v>
      </c>
      <c r="C9" s="2" t="s">
        <v>18</v>
      </c>
      <c r="D9" s="36" t="s">
        <v>5</v>
      </c>
      <c r="E9" s="3">
        <v>57</v>
      </c>
      <c r="F9" s="42">
        <v>17824.099999999999</v>
      </c>
      <c r="G9" s="4">
        <f t="shared" si="0"/>
        <v>1015973.7</v>
      </c>
      <c r="H9" s="51">
        <f t="shared" ref="H9:H32" si="1">F9*$H$7</f>
        <v>89.120499999999993</v>
      </c>
      <c r="I9" s="38"/>
      <c r="J9" s="37"/>
      <c r="K9" s="39"/>
    </row>
    <row r="10" spans="1:11" s="40" customFormat="1" ht="85.5" customHeight="1">
      <c r="A10" s="1">
        <v>3</v>
      </c>
      <c r="B10" s="44">
        <v>273980</v>
      </c>
      <c r="C10" s="2" t="s">
        <v>19</v>
      </c>
      <c r="D10" s="36" t="s">
        <v>5</v>
      </c>
      <c r="E10" s="5">
        <v>57</v>
      </c>
      <c r="F10" s="43">
        <v>22345.63</v>
      </c>
      <c r="G10" s="4">
        <f t="shared" si="0"/>
        <v>1273700.9099999999</v>
      </c>
      <c r="H10" s="51">
        <f t="shared" si="1"/>
        <v>111.72815000000001</v>
      </c>
      <c r="I10" s="37"/>
      <c r="J10" s="41"/>
      <c r="K10" s="39"/>
    </row>
    <row r="11" spans="1:11" s="40" customFormat="1" ht="30">
      <c r="A11" s="1">
        <v>4</v>
      </c>
      <c r="B11" s="44">
        <v>340802</v>
      </c>
      <c r="C11" s="2" t="s">
        <v>20</v>
      </c>
      <c r="D11" s="36" t="s">
        <v>5</v>
      </c>
      <c r="E11" s="5">
        <v>57</v>
      </c>
      <c r="F11" s="43">
        <v>13005.69</v>
      </c>
      <c r="G11" s="4">
        <f t="shared" si="0"/>
        <v>741324.33</v>
      </c>
      <c r="H11" s="51">
        <f t="shared" si="1"/>
        <v>65.028450000000007</v>
      </c>
      <c r="I11" s="38"/>
      <c r="J11" s="41"/>
      <c r="K11" s="39"/>
    </row>
    <row r="12" spans="1:11" s="40" customFormat="1" ht="36" customHeight="1">
      <c r="A12" s="1">
        <v>5</v>
      </c>
      <c r="B12" s="44">
        <v>474159</v>
      </c>
      <c r="C12" s="2" t="s">
        <v>22</v>
      </c>
      <c r="D12" s="36" t="s">
        <v>5</v>
      </c>
      <c r="E12" s="5">
        <v>57</v>
      </c>
      <c r="F12" s="43">
        <v>13038.74</v>
      </c>
      <c r="G12" s="4">
        <f t="shared" si="0"/>
        <v>743208.18</v>
      </c>
      <c r="H12" s="51">
        <f t="shared" si="1"/>
        <v>65.193700000000007</v>
      </c>
      <c r="I12" s="38"/>
      <c r="J12" s="41"/>
      <c r="K12" s="39"/>
    </row>
    <row r="13" spans="1:11" s="40" customFormat="1" ht="30">
      <c r="A13" s="1">
        <v>6</v>
      </c>
      <c r="B13" s="44">
        <v>466010</v>
      </c>
      <c r="C13" s="2" t="s">
        <v>21</v>
      </c>
      <c r="D13" s="36" t="s">
        <v>5</v>
      </c>
      <c r="E13" s="5">
        <v>57</v>
      </c>
      <c r="F13" s="43">
        <v>11579.65</v>
      </c>
      <c r="G13" s="4">
        <f t="shared" si="0"/>
        <v>660040.05000000005</v>
      </c>
      <c r="H13" s="51">
        <f t="shared" si="1"/>
        <v>57.898249999999997</v>
      </c>
      <c r="I13" s="38"/>
      <c r="J13" s="41"/>
      <c r="K13" s="39"/>
    </row>
    <row r="14" spans="1:11" ht="33.75" customHeight="1">
      <c r="A14" s="53" t="s">
        <v>6</v>
      </c>
      <c r="B14" s="53"/>
      <c r="C14" s="53"/>
      <c r="D14" s="53"/>
      <c r="E14" s="53"/>
      <c r="F14" s="53"/>
      <c r="G14" s="23">
        <f>SUM(G8:G13)</f>
        <v>4518050.8500000006</v>
      </c>
      <c r="H14" s="37"/>
    </row>
    <row r="15" spans="1:11" s="27" customFormat="1" hidden="1">
      <c r="H15" s="37">
        <f t="shared" si="1"/>
        <v>0</v>
      </c>
      <c r="I15" s="28"/>
    </row>
    <row r="16" spans="1:11" s="27" customFormat="1" ht="23.25" hidden="1">
      <c r="A16" s="54" t="s">
        <v>7</v>
      </c>
      <c r="B16" s="55"/>
      <c r="C16" s="55"/>
      <c r="D16" s="55"/>
      <c r="E16" s="55"/>
      <c r="F16" s="55"/>
      <c r="G16" s="56"/>
      <c r="H16" s="37">
        <f t="shared" si="1"/>
        <v>0</v>
      </c>
      <c r="I16" s="28"/>
    </row>
    <row r="17" spans="1:9" s="27" customFormat="1" ht="60" hidden="1" customHeight="1">
      <c r="A17" s="6">
        <v>8</v>
      </c>
      <c r="B17" s="7" t="s">
        <v>8</v>
      </c>
      <c r="C17" s="8" t="s">
        <v>9</v>
      </c>
      <c r="D17" s="9" t="s">
        <v>10</v>
      </c>
      <c r="E17" s="10">
        <v>12</v>
      </c>
      <c r="F17" s="11">
        <v>176185.87</v>
      </c>
      <c r="G17" s="12">
        <f>ROUND(F17*E17,2)</f>
        <v>2114230.44</v>
      </c>
      <c r="H17" s="37">
        <f t="shared" si="1"/>
        <v>880.92935</v>
      </c>
      <c r="I17" s="28"/>
    </row>
    <row r="18" spans="1:9" s="27" customFormat="1" ht="54.75" hidden="1" customHeight="1">
      <c r="A18" s="13">
        <v>9</v>
      </c>
      <c r="B18" s="14" t="s">
        <v>11</v>
      </c>
      <c r="C18" s="15" t="s">
        <v>12</v>
      </c>
      <c r="D18" s="14" t="s">
        <v>10</v>
      </c>
      <c r="E18" s="16">
        <v>12</v>
      </c>
      <c r="F18" s="17">
        <v>19500</v>
      </c>
      <c r="G18" s="18">
        <f>ROUND(F18*E18,2)</f>
        <v>234000</v>
      </c>
      <c r="H18" s="37">
        <f t="shared" si="1"/>
        <v>97.5</v>
      </c>
      <c r="I18" s="28"/>
    </row>
    <row r="19" spans="1:9" s="27" customFormat="1" ht="24.75" hidden="1" customHeight="1">
      <c r="A19" s="19"/>
      <c r="B19" s="20"/>
      <c r="C19" s="21"/>
      <c r="D19" s="58"/>
      <c r="E19" s="58"/>
      <c r="F19" s="24"/>
      <c r="G19" s="22">
        <f>SUM(G17:G18)</f>
        <v>2348230.44</v>
      </c>
      <c r="H19" s="37">
        <f t="shared" si="1"/>
        <v>0</v>
      </c>
      <c r="I19" s="28"/>
    </row>
    <row r="20" spans="1:9" s="27" customFormat="1" hidden="1">
      <c r="H20" s="37">
        <f t="shared" si="1"/>
        <v>0</v>
      </c>
      <c r="I20" s="28"/>
    </row>
    <row r="21" spans="1:9" s="27" customFormat="1" hidden="1">
      <c r="H21" s="37">
        <f t="shared" si="1"/>
        <v>0</v>
      </c>
      <c r="I21" s="28"/>
    </row>
    <row r="22" spans="1:9" s="27" customFormat="1" ht="15.75" hidden="1">
      <c r="A22" s="29"/>
      <c r="B22" s="30"/>
      <c r="C22" s="31" t="s">
        <v>13</v>
      </c>
      <c r="D22" s="30"/>
      <c r="E22" s="30"/>
      <c r="F22" s="30"/>
      <c r="G22" s="32">
        <f>G19+G14</f>
        <v>6866281.290000001</v>
      </c>
      <c r="H22" s="37">
        <f t="shared" si="1"/>
        <v>0</v>
      </c>
      <c r="I22" s="28"/>
    </row>
    <row r="23" spans="1:9" s="27" customFormat="1" hidden="1">
      <c r="H23" s="37">
        <f t="shared" si="1"/>
        <v>0</v>
      </c>
      <c r="I23" s="28"/>
    </row>
    <row r="24" spans="1:9" s="27" customFormat="1">
      <c r="H24" s="37"/>
      <c r="I24" s="28"/>
    </row>
    <row r="25" spans="1:9" ht="15.75">
      <c r="A25" s="33" t="s">
        <v>0</v>
      </c>
      <c r="B25" s="34" t="s">
        <v>1</v>
      </c>
      <c r="C25" s="46" t="s">
        <v>25</v>
      </c>
      <c r="D25" s="35" t="s">
        <v>2</v>
      </c>
      <c r="E25" s="35" t="s">
        <v>14</v>
      </c>
      <c r="F25" s="35" t="s">
        <v>3</v>
      </c>
      <c r="G25" s="35" t="s">
        <v>4</v>
      </c>
      <c r="H25" s="35" t="s">
        <v>29</v>
      </c>
    </row>
    <row r="26" spans="1:9" ht="18">
      <c r="A26" s="53" t="s">
        <v>26</v>
      </c>
      <c r="B26" s="53"/>
      <c r="C26" s="53"/>
      <c r="D26" s="53"/>
      <c r="E26" s="53"/>
      <c r="F26" s="53"/>
      <c r="G26" s="53"/>
      <c r="H26" s="50">
        <v>5.0000000000000001E-3</v>
      </c>
    </row>
    <row r="27" spans="1:9" ht="45">
      <c r="A27" s="1">
        <v>7</v>
      </c>
      <c r="B27" s="44">
        <v>325312</v>
      </c>
      <c r="C27" s="2" t="s">
        <v>17</v>
      </c>
      <c r="D27" s="36" t="s">
        <v>5</v>
      </c>
      <c r="E27" s="3">
        <v>3</v>
      </c>
      <c r="F27" s="42">
        <v>1470.24</v>
      </c>
      <c r="G27" s="4">
        <f t="shared" ref="G27:G32" si="2">ROUND(E27*F27,2)</f>
        <v>4410.72</v>
      </c>
      <c r="H27" s="51">
        <f t="shared" si="1"/>
        <v>7.3512000000000004</v>
      </c>
    </row>
    <row r="28" spans="1:9" ht="75">
      <c r="A28" s="1">
        <v>8</v>
      </c>
      <c r="B28" s="44">
        <v>465552</v>
      </c>
      <c r="C28" s="2" t="s">
        <v>18</v>
      </c>
      <c r="D28" s="36" t="s">
        <v>5</v>
      </c>
      <c r="E28" s="3">
        <v>3</v>
      </c>
      <c r="F28" s="42">
        <v>17824.099999999999</v>
      </c>
      <c r="G28" s="4">
        <f t="shared" si="2"/>
        <v>53472.3</v>
      </c>
      <c r="H28" s="51">
        <f t="shared" si="1"/>
        <v>89.120499999999993</v>
      </c>
    </row>
    <row r="29" spans="1:9" ht="60">
      <c r="A29" s="1">
        <v>9</v>
      </c>
      <c r="B29" s="44">
        <v>273980</v>
      </c>
      <c r="C29" s="2" t="s">
        <v>19</v>
      </c>
      <c r="D29" s="36" t="s">
        <v>5</v>
      </c>
      <c r="E29" s="5">
        <v>3</v>
      </c>
      <c r="F29" s="43">
        <v>22345.63</v>
      </c>
      <c r="G29" s="4">
        <f t="shared" si="2"/>
        <v>67036.89</v>
      </c>
      <c r="H29" s="51">
        <f t="shared" si="1"/>
        <v>111.72815000000001</v>
      </c>
    </row>
    <row r="30" spans="1:9" ht="30">
      <c r="A30" s="1">
        <v>10</v>
      </c>
      <c r="B30" s="44">
        <v>340802</v>
      </c>
      <c r="C30" s="2" t="s">
        <v>20</v>
      </c>
      <c r="D30" s="36" t="s">
        <v>5</v>
      </c>
      <c r="E30" s="5">
        <v>3</v>
      </c>
      <c r="F30" s="43">
        <v>13005.69</v>
      </c>
      <c r="G30" s="4">
        <f t="shared" si="2"/>
        <v>39017.07</v>
      </c>
      <c r="H30" s="51">
        <f t="shared" si="1"/>
        <v>65.028450000000007</v>
      </c>
    </row>
    <row r="31" spans="1:9" ht="30">
      <c r="A31" s="1">
        <v>11</v>
      </c>
      <c r="B31" s="44">
        <v>474159</v>
      </c>
      <c r="C31" s="2" t="s">
        <v>22</v>
      </c>
      <c r="D31" s="36" t="s">
        <v>5</v>
      </c>
      <c r="E31" s="5">
        <v>3</v>
      </c>
      <c r="F31" s="43">
        <v>13038.74</v>
      </c>
      <c r="G31" s="4">
        <f t="shared" si="2"/>
        <v>39116.22</v>
      </c>
      <c r="H31" s="51">
        <f t="shared" si="1"/>
        <v>65.193700000000007</v>
      </c>
    </row>
    <row r="32" spans="1:9" ht="30">
      <c r="A32" s="1">
        <v>12</v>
      </c>
      <c r="B32" s="44">
        <v>466010</v>
      </c>
      <c r="C32" s="2" t="s">
        <v>21</v>
      </c>
      <c r="D32" s="36" t="s">
        <v>5</v>
      </c>
      <c r="E32" s="5">
        <v>3</v>
      </c>
      <c r="F32" s="43">
        <v>11579.65</v>
      </c>
      <c r="G32" s="4">
        <f t="shared" si="2"/>
        <v>34738.949999999997</v>
      </c>
      <c r="H32" s="51">
        <f t="shared" si="1"/>
        <v>57.898249999999997</v>
      </c>
    </row>
    <row r="33" spans="1:7" ht="18">
      <c r="A33" s="53" t="s">
        <v>6</v>
      </c>
      <c r="B33" s="53"/>
      <c r="C33" s="53"/>
      <c r="D33" s="53"/>
      <c r="E33" s="53"/>
      <c r="F33" s="53"/>
      <c r="G33" s="23">
        <f>SUM(G27:G32)</f>
        <v>237792.15000000002</v>
      </c>
    </row>
    <row r="36" spans="1:7" ht="18">
      <c r="A36" s="53" t="s">
        <v>23</v>
      </c>
      <c r="B36" s="53"/>
      <c r="C36" s="53"/>
      <c r="D36" s="53"/>
      <c r="E36" s="53"/>
      <c r="F36" s="53"/>
      <c r="G36" s="23">
        <f>SUM(G33+G14)</f>
        <v>4755843.0000000009</v>
      </c>
    </row>
    <row r="37" spans="1:7">
      <c r="A37" s="48" t="s">
        <v>27</v>
      </c>
      <c r="B37" s="57" t="s">
        <v>28</v>
      </c>
      <c r="C37" s="57"/>
      <c r="D37" s="57"/>
      <c r="E37" s="57"/>
      <c r="F37" s="57"/>
      <c r="G37" s="57"/>
    </row>
    <row r="38" spans="1:7">
      <c r="A38" s="47"/>
      <c r="B38" s="47"/>
      <c r="C38" s="47"/>
      <c r="D38" s="47"/>
      <c r="E38" s="47"/>
      <c r="F38" s="47"/>
      <c r="G38" s="47"/>
    </row>
    <row r="41" spans="1:7">
      <c r="C41" s="49"/>
    </row>
  </sheetData>
  <mergeCells count="11">
    <mergeCell ref="B37:G37"/>
    <mergeCell ref="A33:F33"/>
    <mergeCell ref="A36:F36"/>
    <mergeCell ref="D19:E19"/>
    <mergeCell ref="A1:G3"/>
    <mergeCell ref="A5:G5"/>
    <mergeCell ref="I7:J7"/>
    <mergeCell ref="A14:F14"/>
    <mergeCell ref="A16:G16"/>
    <mergeCell ref="A7:G7"/>
    <mergeCell ref="A26:G2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0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8433" r:id="rId4">
          <objectPr defaultSize="0" autoPict="0" altText="" r:id="rId5">
            <anchor moveWithCells="1" sizeWithCells="1">
              <from>
                <xdr:col>0</xdr:col>
                <xdr:colOff>9525</xdr:colOff>
                <xdr:row>0</xdr:row>
                <xdr:rowOff>9525</xdr:rowOff>
              </from>
              <to>
                <xdr:col>2</xdr:col>
                <xdr:colOff>657225</xdr:colOff>
                <xdr:row>3</xdr:row>
                <xdr:rowOff>19050</xdr:rowOff>
              </to>
            </anchor>
          </objectPr>
        </oleObject>
      </mc:Choice>
      <mc:Fallback>
        <oleObject progId="Figura do Microsoft Photo Editor 3.0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Helton Pereira Paiva da Cruz</cp:lastModifiedBy>
  <cp:lastPrinted>2023-08-25T13:17:22Z</cp:lastPrinted>
  <dcterms:created xsi:type="dcterms:W3CDTF">2008-09-30T13:15:00Z</dcterms:created>
  <dcterms:modified xsi:type="dcterms:W3CDTF">2023-09-12T17:47:17Z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