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jorge.melo\Desktop\EDITAL PRE-SRP 09-2023 - Equipamento Apícola\"/>
    </mc:Choice>
  </mc:AlternateContent>
  <bookViews>
    <workbookView xWindow="0" yWindow="0" windowWidth="28800" windowHeight="12315" activeTab="2"/>
  </bookViews>
  <sheets>
    <sheet name="Anexo II - Planilha de Escopo" sheetId="8" r:id="rId1"/>
    <sheet name="Cronograma Físico e Financeiro" sheetId="7" r:id="rId2"/>
    <sheet name="Modelo de Planilha de Preços" sheetId="9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1" i="8" l="1"/>
  <c r="I39" i="8"/>
  <c r="I23" i="8"/>
  <c r="I24" i="8"/>
  <c r="I9" i="8"/>
  <c r="E46" i="7"/>
  <c r="E45" i="7"/>
  <c r="E44" i="7"/>
  <c r="E43" i="7"/>
  <c r="E42" i="7"/>
  <c r="E41" i="7"/>
  <c r="E39" i="7"/>
  <c r="E38" i="7"/>
  <c r="E37" i="7"/>
  <c r="F34" i="7"/>
  <c r="E34" i="7"/>
  <c r="E49" i="7" s="1"/>
  <c r="F33" i="7"/>
  <c r="E33" i="7"/>
  <c r="F32" i="7"/>
  <c r="E32" i="7"/>
  <c r="E48" i="7" s="1"/>
  <c r="F31" i="7"/>
  <c r="E31" i="7"/>
  <c r="F30" i="7"/>
  <c r="E30" i="7"/>
  <c r="F29" i="7"/>
  <c r="E29" i="7"/>
  <c r="F28" i="7"/>
  <c r="E28" i="7"/>
  <c r="F27" i="7"/>
  <c r="E27" i="7"/>
  <c r="F26" i="7"/>
  <c r="E26" i="7"/>
  <c r="F25" i="7"/>
  <c r="F43" i="7" s="1"/>
  <c r="E25" i="7"/>
  <c r="F24" i="7"/>
  <c r="F40" i="7" s="1"/>
  <c r="E24" i="7"/>
  <c r="F23" i="7"/>
  <c r="F39" i="7" s="1"/>
  <c r="E23" i="7"/>
  <c r="F22" i="7"/>
  <c r="E22" i="7"/>
  <c r="E36" i="7" s="1"/>
  <c r="F21" i="7"/>
  <c r="F35" i="7" s="1"/>
  <c r="E21" i="7"/>
  <c r="E35" i="7" s="1"/>
  <c r="I33" i="8"/>
  <c r="P48" i="8"/>
  <c r="P47" i="8"/>
  <c r="P45" i="8"/>
  <c r="P46" i="8"/>
  <c r="P44" i="8"/>
  <c r="P43" i="8"/>
  <c r="P42" i="8"/>
  <c r="P41" i="8"/>
  <c r="P40" i="8"/>
  <c r="P39" i="8"/>
  <c r="P38" i="8"/>
  <c r="P37" i="8"/>
  <c r="P36" i="8"/>
  <c r="P35" i="8"/>
  <c r="L36" i="8"/>
  <c r="L37" i="8"/>
  <c r="L38" i="8"/>
  <c r="L39" i="8"/>
  <c r="L40" i="8"/>
  <c r="L41" i="8"/>
  <c r="L42" i="8"/>
  <c r="L43" i="8"/>
  <c r="L44" i="8"/>
  <c r="L45" i="8"/>
  <c r="L46" i="8"/>
  <c r="L47" i="8"/>
  <c r="L48" i="8"/>
  <c r="L35" i="8"/>
  <c r="I49" i="8"/>
  <c r="I47" i="8"/>
  <c r="I46" i="8"/>
  <c r="I45" i="8"/>
  <c r="I44" i="8"/>
  <c r="I43" i="8"/>
  <c r="I42" i="8"/>
  <c r="I40" i="8"/>
  <c r="F33" i="8"/>
  <c r="F32" i="8"/>
  <c r="F31" i="8"/>
  <c r="F30" i="8"/>
  <c r="F29" i="8"/>
  <c r="F28" i="8"/>
  <c r="F27" i="8"/>
  <c r="F26" i="8"/>
  <c r="F25" i="8"/>
  <c r="F24" i="8"/>
  <c r="F42" i="8" s="1"/>
  <c r="F23" i="8"/>
  <c r="F39" i="8" s="1"/>
  <c r="F22" i="8"/>
  <c r="F38" i="8" s="1"/>
  <c r="F21" i="8"/>
  <c r="F20" i="8"/>
  <c r="F34" i="8" s="1"/>
  <c r="I32" i="8"/>
  <c r="I17" i="8"/>
  <c r="I30" i="8"/>
  <c r="I15" i="8"/>
  <c r="I28" i="8"/>
  <c r="I13" i="8"/>
  <c r="I26" i="8"/>
  <c r="I25" i="8"/>
  <c r="I7" i="8"/>
  <c r="I14" i="8" l="1"/>
  <c r="I10" i="8"/>
  <c r="I12" i="8"/>
  <c r="I27" i="8"/>
  <c r="J40" i="8"/>
  <c r="I36" i="8"/>
  <c r="I20" i="8"/>
  <c r="I34" i="8"/>
  <c r="I22" i="8"/>
  <c r="I38" i="8"/>
  <c r="I8" i="8"/>
  <c r="I18" i="8"/>
  <c r="I29" i="8"/>
  <c r="I6" i="8"/>
  <c r="I11" i="8"/>
  <c r="I16" i="8"/>
  <c r="I48" i="8"/>
  <c r="I19" i="8"/>
  <c r="I31" i="8"/>
  <c r="J6" i="8" l="1"/>
  <c r="J38" i="8"/>
  <c r="I21" i="8"/>
  <c r="J20" i="8" s="1"/>
  <c r="I37" i="8" l="1"/>
  <c r="J36" i="8" s="1"/>
  <c r="I35" i="8"/>
  <c r="I50" i="8" s="1"/>
  <c r="J34" i="8" l="1"/>
</calcChain>
</file>

<file path=xl/sharedStrings.xml><?xml version="1.0" encoding="utf-8"?>
<sst xmlns="http://schemas.openxmlformats.org/spreadsheetml/2006/main" count="116" uniqueCount="45">
  <si>
    <t>Escopo de Fornecimento e Planilhas de Quantidades e Preços</t>
  </si>
  <si>
    <t>Quantidades</t>
  </si>
  <si>
    <t>Valor Unitário</t>
  </si>
  <si>
    <t>Valor Total</t>
  </si>
  <si>
    <t>Item</t>
  </si>
  <si>
    <t>Objeto</t>
  </si>
  <si>
    <t>CATMAT</t>
  </si>
  <si>
    <t>QUANTITATIVO DA LICITAÇÃO</t>
  </si>
  <si>
    <t>PROGRAMAÇÃO DE RECEBIMENTO</t>
  </si>
  <si>
    <t>Modelo de Proposta de Preços</t>
  </si>
  <si>
    <t>Equipamentos</t>
  </si>
  <si>
    <t>Quantidade</t>
  </si>
  <si>
    <t>CITAR O NÚMERO DO EDITAL, O NOME E O CNPJ DA EMPRESA, IDENTIFICAÇÃO DO RESPONSÁVEL E CONTATOS DIGITAIS E TELEFÔNICOS.</t>
  </si>
  <si>
    <t>-</t>
  </si>
  <si>
    <t>...</t>
  </si>
  <si>
    <t>Grupo</t>
  </si>
  <si>
    <t>Colmeias padrão Langstroth</t>
  </si>
  <si>
    <t>Cavaletes de Concreto</t>
  </si>
  <si>
    <t>Macacão para Apicultor</t>
  </si>
  <si>
    <t>Máscara para apicultor</t>
  </si>
  <si>
    <t>Luvas em Vaqueta para Apicultura</t>
  </si>
  <si>
    <t xml:space="preserve">Botas em Látex </t>
  </si>
  <si>
    <t>Formão para Apicultor</t>
  </si>
  <si>
    <t>Saca Quadros</t>
  </si>
  <si>
    <t>Fumigador</t>
  </si>
  <si>
    <t>Tela excluidora de rainha</t>
  </si>
  <si>
    <t>Incrustador de Cera</t>
  </si>
  <si>
    <t>Vassourinha para apicultura</t>
  </si>
  <si>
    <t>Carrinho de Mão para apicultura</t>
  </si>
  <si>
    <t>Cera Alveolada</t>
  </si>
  <si>
    <t>I</t>
  </si>
  <si>
    <t>Valor Total para o Grupo</t>
  </si>
  <si>
    <t>II (Cota reservada às  ME e EPP e SC – ART. 8º e §2º do Decreto nº 8.538/15)</t>
  </si>
  <si>
    <t>III</t>
  </si>
  <si>
    <t>IV(Cota reservada às  ME e EPP e SC – ART. 8º e §2º do Decreto nº 8.538/15)</t>
  </si>
  <si>
    <t>V</t>
  </si>
  <si>
    <t>VI (Cota reservada às  ME e EPP e SC – ART. 8º e §2º do Decreto nº 8.538/15)</t>
  </si>
  <si>
    <t>Cera Alveolada (Cota reservada às  ME e EPP e SC – ART. 8º e §2º do Decreto nº 8.538/15)</t>
  </si>
  <si>
    <t>Produto</t>
  </si>
  <si>
    <t>Preço</t>
  </si>
  <si>
    <t>Dados por Item</t>
  </si>
  <si>
    <t>Valor Total para o Item</t>
  </si>
  <si>
    <t>Quantitativo Total por Produto</t>
  </si>
  <si>
    <t>Preço Unitário</t>
  </si>
  <si>
    <t>Cronograma Físico e Financeiro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</si>
</sst>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[$-416]mmmm\-yy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name val="Times New Roman"/>
      <family val="1"/>
    </font>
    <font>
      <sz val="8"/>
      <name val="Calibri"/>
      <family val="2"/>
      <scheme val="minor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vertical="center" wrapText="1"/>
    </xf>
    <xf numFmtId="10" fontId="2" fillId="0" borderId="1" xfId="2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0" fontId="2" fillId="0" borderId="1" xfId="2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44" fontId="2" fillId="0" borderId="1" xfId="1" applyFont="1" applyBorder="1" applyAlignment="1">
      <alignment horizontal="center" vertical="center" wrapText="1"/>
    </xf>
    <xf numFmtId="44" fontId="2" fillId="0" borderId="2" xfId="1" applyFont="1" applyBorder="1" applyAlignment="1">
      <alignment horizontal="center" vertical="center" wrapText="1"/>
    </xf>
    <xf numFmtId="44" fontId="2" fillId="0" borderId="1" xfId="1" applyFont="1" applyBorder="1" applyAlignment="1">
      <alignment vertical="center" wrapText="1"/>
    </xf>
    <xf numFmtId="44" fontId="2" fillId="0" borderId="1" xfId="0" applyNumberFormat="1" applyFont="1" applyBorder="1" applyAlignment="1">
      <alignment horizontal="center" vertical="center" wrapText="1"/>
    </xf>
    <xf numFmtId="44" fontId="3" fillId="0" borderId="1" xfId="1" applyFont="1" applyBorder="1" applyAlignment="1">
      <alignment vertical="center" wrapText="1"/>
    </xf>
    <xf numFmtId="44" fontId="2" fillId="0" borderId="0" xfId="1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4" fontId="2" fillId="0" borderId="3" xfId="0" applyNumberFormat="1" applyFont="1" applyBorder="1" applyAlignment="1">
      <alignment horizontal="center" vertical="center"/>
    </xf>
    <xf numFmtId="44" fontId="2" fillId="0" borderId="1" xfId="1" applyFont="1" applyBorder="1"/>
    <xf numFmtId="0" fontId="2" fillId="0" borderId="0" xfId="0" applyFont="1" applyAlignment="1">
      <alignment horizontal="center" vertical="center" wrapText="1"/>
    </xf>
    <xf numFmtId="44" fontId="2" fillId="0" borderId="0" xfId="0" applyNumberFormat="1" applyFont="1" applyAlignment="1">
      <alignment horizontal="center" vertical="center"/>
    </xf>
    <xf numFmtId="0" fontId="0" fillId="2" borderId="0" xfId="0" applyFill="1"/>
    <xf numFmtId="0" fontId="2" fillId="0" borderId="1" xfId="1" applyNumberFormat="1" applyFont="1" applyBorder="1" applyAlignment="1">
      <alignment horizontal="center" vertical="center" wrapText="1"/>
    </xf>
    <xf numFmtId="44" fontId="2" fillId="0" borderId="3" xfId="0" applyNumberFormat="1" applyFont="1" applyBorder="1" applyAlignment="1">
      <alignment horizontal="center" vertical="center"/>
    </xf>
    <xf numFmtId="44" fontId="2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4" fontId="3" fillId="0" borderId="3" xfId="1" applyFont="1" applyBorder="1" applyAlignment="1">
      <alignment horizontal="center" vertical="center" wrapText="1"/>
    </xf>
    <xf numFmtId="44" fontId="3" fillId="0" borderId="2" xfId="1" applyFont="1" applyBorder="1" applyAlignment="1">
      <alignment horizontal="center" vertical="center" wrapText="1"/>
    </xf>
    <xf numFmtId="44" fontId="2" fillId="0" borderId="3" xfId="1" applyFont="1" applyBorder="1" applyAlignment="1">
      <alignment horizontal="center" vertical="center" wrapText="1"/>
    </xf>
    <xf numFmtId="44" fontId="2" fillId="0" borderId="2" xfId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4" fontId="2" fillId="0" borderId="4" xfId="1" applyFont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10" fontId="2" fillId="0" borderId="3" xfId="2" applyNumberFormat="1" applyFont="1" applyBorder="1" applyAlignment="1">
      <alignment horizontal="center" vertical="center" wrapText="1"/>
    </xf>
    <xf numFmtId="10" fontId="2" fillId="0" borderId="4" xfId="2" applyNumberFormat="1" applyFont="1" applyBorder="1" applyAlignment="1">
      <alignment horizontal="center" vertical="center" wrapText="1"/>
    </xf>
    <xf numFmtId="10" fontId="2" fillId="0" borderId="2" xfId="2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P55"/>
  <sheetViews>
    <sheetView topLeftCell="A19" workbookViewId="0">
      <selection activeCell="J42" sqref="J42:J49"/>
    </sheetView>
  </sheetViews>
  <sheetFormatPr defaultRowHeight="15" x14ac:dyDescent="0.25"/>
  <cols>
    <col min="3" max="3" width="23.140625" customWidth="1"/>
    <col min="5" max="5" width="13.42578125" customWidth="1"/>
    <col min="6" max="6" width="35.5703125" customWidth="1"/>
    <col min="7" max="7" width="11.42578125" bestFit="1" customWidth="1"/>
    <col min="8" max="8" width="11.7109375" bestFit="1" customWidth="1"/>
    <col min="9" max="9" width="16.140625" bestFit="1" customWidth="1"/>
    <col min="10" max="10" width="16.85546875" customWidth="1"/>
    <col min="11" max="11" width="27.140625" customWidth="1"/>
    <col min="12" max="12" width="9.140625" customWidth="1"/>
    <col min="14" max="14" width="36.28515625" customWidth="1"/>
    <col min="15" max="15" width="13.42578125" customWidth="1"/>
    <col min="16" max="16" width="16.28515625" customWidth="1"/>
  </cols>
  <sheetData>
    <row r="3" spans="3:12" x14ac:dyDescent="0.25">
      <c r="C3" s="35" t="s">
        <v>0</v>
      </c>
      <c r="D3" s="35"/>
      <c r="E3" s="35"/>
      <c r="F3" s="35"/>
      <c r="G3" s="35"/>
      <c r="H3" s="35"/>
      <c r="I3" s="35"/>
      <c r="J3" s="35"/>
      <c r="K3" s="19"/>
      <c r="L3" s="19"/>
    </row>
    <row r="4" spans="3:12" x14ac:dyDescent="0.25">
      <c r="C4" s="34" t="s">
        <v>40</v>
      </c>
      <c r="D4" s="34"/>
      <c r="E4" s="34"/>
      <c r="F4" s="34"/>
      <c r="G4" s="35" t="s">
        <v>1</v>
      </c>
      <c r="H4" s="37" t="s">
        <v>43</v>
      </c>
      <c r="I4" s="37" t="s">
        <v>41</v>
      </c>
      <c r="J4" s="32" t="s">
        <v>31</v>
      </c>
      <c r="K4" s="14"/>
      <c r="L4" s="14"/>
    </row>
    <row r="5" spans="3:12" x14ac:dyDescent="0.25">
      <c r="C5" s="7" t="s">
        <v>15</v>
      </c>
      <c r="D5" s="1" t="s">
        <v>4</v>
      </c>
      <c r="E5" s="1" t="s">
        <v>6</v>
      </c>
      <c r="F5" s="1" t="s">
        <v>5</v>
      </c>
      <c r="G5" s="35"/>
      <c r="H5" s="37"/>
      <c r="I5" s="37"/>
      <c r="J5" s="33"/>
      <c r="K5" s="14"/>
      <c r="L5" s="14"/>
    </row>
    <row r="6" spans="3:12" x14ac:dyDescent="0.25">
      <c r="C6" s="25" t="s">
        <v>30</v>
      </c>
      <c r="D6" s="5">
        <v>1</v>
      </c>
      <c r="E6" s="5">
        <v>248043</v>
      </c>
      <c r="F6" s="5" t="s">
        <v>16</v>
      </c>
      <c r="G6" s="5">
        <v>2700</v>
      </c>
      <c r="H6" s="11">
        <v>427.11</v>
      </c>
      <c r="I6" s="9">
        <f>(G6)*H6</f>
        <v>1153197</v>
      </c>
      <c r="J6" s="32">
        <f>SUM(I6:I19)</f>
        <v>2648710.7999999998</v>
      </c>
      <c r="K6" s="14"/>
      <c r="L6" s="14"/>
    </row>
    <row r="7" spans="3:12" x14ac:dyDescent="0.25">
      <c r="C7" s="26"/>
      <c r="D7" s="5">
        <v>2</v>
      </c>
      <c r="E7" s="5">
        <v>414988</v>
      </c>
      <c r="F7" s="5" t="s">
        <v>17</v>
      </c>
      <c r="G7" s="5">
        <v>2700</v>
      </c>
      <c r="H7" s="11">
        <v>150.87</v>
      </c>
      <c r="I7" s="9">
        <f t="shared" ref="I7:I35" si="0">G7*H7</f>
        <v>407349</v>
      </c>
      <c r="J7" s="36"/>
      <c r="K7" s="14"/>
      <c r="L7" s="14"/>
    </row>
    <row r="8" spans="3:12" x14ac:dyDescent="0.25">
      <c r="C8" s="26"/>
      <c r="D8" s="5">
        <v>3</v>
      </c>
      <c r="E8" s="5">
        <v>343184</v>
      </c>
      <c r="F8" s="5" t="s">
        <v>18</v>
      </c>
      <c r="G8" s="5">
        <v>540</v>
      </c>
      <c r="H8" s="11">
        <v>346.91</v>
      </c>
      <c r="I8" s="9">
        <f t="shared" si="0"/>
        <v>187331.40000000002</v>
      </c>
      <c r="J8" s="36"/>
      <c r="K8" s="14"/>
      <c r="L8" s="14"/>
    </row>
    <row r="9" spans="3:12" x14ac:dyDescent="0.25">
      <c r="C9" s="26"/>
      <c r="D9" s="5">
        <v>4</v>
      </c>
      <c r="E9" s="5">
        <v>607335</v>
      </c>
      <c r="F9" s="5" t="s">
        <v>19</v>
      </c>
      <c r="G9" s="5">
        <v>540</v>
      </c>
      <c r="H9" s="12">
        <v>123.2</v>
      </c>
      <c r="I9" s="9">
        <f t="shared" si="0"/>
        <v>66528</v>
      </c>
      <c r="J9" s="36"/>
      <c r="K9" s="14"/>
      <c r="L9" s="14"/>
    </row>
    <row r="10" spans="3:12" x14ac:dyDescent="0.25">
      <c r="C10" s="26"/>
      <c r="D10" s="5">
        <v>5</v>
      </c>
      <c r="E10" s="5">
        <v>603259</v>
      </c>
      <c r="F10" s="5" t="s">
        <v>20</v>
      </c>
      <c r="G10" s="7">
        <v>540</v>
      </c>
      <c r="H10" s="11">
        <v>79.59</v>
      </c>
      <c r="I10" s="9">
        <f t="shared" si="0"/>
        <v>42978.6</v>
      </c>
      <c r="J10" s="36"/>
      <c r="K10" s="14"/>
      <c r="L10" s="14"/>
    </row>
    <row r="11" spans="3:12" x14ac:dyDescent="0.25">
      <c r="C11" s="26"/>
      <c r="D11" s="5">
        <v>6</v>
      </c>
      <c r="E11" s="5">
        <v>482669</v>
      </c>
      <c r="F11" s="5" t="s">
        <v>21</v>
      </c>
      <c r="G11" s="7">
        <v>540</v>
      </c>
      <c r="H11" s="11">
        <v>82.92</v>
      </c>
      <c r="I11" s="9">
        <f t="shared" si="0"/>
        <v>44776.800000000003</v>
      </c>
      <c r="J11" s="36"/>
      <c r="K11" s="14"/>
      <c r="L11" s="14"/>
    </row>
    <row r="12" spans="3:12" x14ac:dyDescent="0.25">
      <c r="C12" s="26"/>
      <c r="D12" s="5">
        <v>7</v>
      </c>
      <c r="E12" s="5">
        <v>292780</v>
      </c>
      <c r="F12" s="5" t="s">
        <v>22</v>
      </c>
      <c r="G12" s="7">
        <v>270</v>
      </c>
      <c r="H12" s="11">
        <v>137.71</v>
      </c>
      <c r="I12" s="9">
        <f t="shared" si="0"/>
        <v>37181.700000000004</v>
      </c>
      <c r="J12" s="36"/>
      <c r="K12" s="14"/>
      <c r="L12" s="14"/>
    </row>
    <row r="13" spans="3:12" x14ac:dyDescent="0.25">
      <c r="C13" s="26"/>
      <c r="D13" s="5">
        <v>8</v>
      </c>
      <c r="E13" s="5">
        <v>611313</v>
      </c>
      <c r="F13" s="5" t="s">
        <v>23</v>
      </c>
      <c r="G13" s="7">
        <v>270</v>
      </c>
      <c r="H13" s="11">
        <v>146.80000000000001</v>
      </c>
      <c r="I13" s="9">
        <f t="shared" si="0"/>
        <v>39636</v>
      </c>
      <c r="J13" s="36"/>
      <c r="K13" s="14"/>
      <c r="L13" s="14"/>
    </row>
    <row r="14" spans="3:12" x14ac:dyDescent="0.25">
      <c r="C14" s="26"/>
      <c r="D14" s="5">
        <v>9</v>
      </c>
      <c r="E14" s="5">
        <v>293195</v>
      </c>
      <c r="F14" s="5" t="s">
        <v>24</v>
      </c>
      <c r="G14" s="7">
        <v>270</v>
      </c>
      <c r="H14" s="11">
        <v>246.31</v>
      </c>
      <c r="I14" s="9">
        <f t="shared" si="0"/>
        <v>66503.7</v>
      </c>
      <c r="J14" s="36"/>
      <c r="K14" s="14"/>
      <c r="L14" s="14"/>
    </row>
    <row r="15" spans="3:12" x14ac:dyDescent="0.25">
      <c r="C15" s="26"/>
      <c r="D15" s="5">
        <v>10</v>
      </c>
      <c r="E15" s="5">
        <v>601414</v>
      </c>
      <c r="F15" s="5" t="s">
        <v>25</v>
      </c>
      <c r="G15" s="7">
        <v>270</v>
      </c>
      <c r="H15" s="11">
        <v>67.459999999999994</v>
      </c>
      <c r="I15" s="9">
        <f t="shared" si="0"/>
        <v>18214.199999999997</v>
      </c>
      <c r="J15" s="36"/>
      <c r="K15" s="14"/>
      <c r="L15" s="14"/>
    </row>
    <row r="16" spans="3:12" x14ac:dyDescent="0.25">
      <c r="C16" s="26"/>
      <c r="D16" s="5">
        <v>11</v>
      </c>
      <c r="E16" s="5">
        <v>332536</v>
      </c>
      <c r="F16" s="5" t="s">
        <v>26</v>
      </c>
      <c r="G16" s="7">
        <v>270</v>
      </c>
      <c r="H16" s="11">
        <v>148.13999999999999</v>
      </c>
      <c r="I16" s="9">
        <f t="shared" si="0"/>
        <v>39997.799999999996</v>
      </c>
      <c r="J16" s="36"/>
      <c r="K16" s="14"/>
      <c r="L16" s="14"/>
    </row>
    <row r="17" spans="3:12" x14ac:dyDescent="0.25">
      <c r="C17" s="26"/>
      <c r="D17" s="5">
        <v>12</v>
      </c>
      <c r="E17" s="5">
        <v>611306</v>
      </c>
      <c r="F17" s="5" t="s">
        <v>27</v>
      </c>
      <c r="G17" s="7">
        <v>270</v>
      </c>
      <c r="H17" s="11">
        <v>53.679999999999993</v>
      </c>
      <c r="I17" s="9">
        <f t="shared" si="0"/>
        <v>14493.599999999999</v>
      </c>
      <c r="J17" s="36"/>
      <c r="K17" s="14"/>
      <c r="L17" s="14"/>
    </row>
    <row r="18" spans="3:12" x14ac:dyDescent="0.25">
      <c r="C18" s="26"/>
      <c r="D18" s="5">
        <v>13</v>
      </c>
      <c r="E18" s="5">
        <v>452395</v>
      </c>
      <c r="F18" s="5" t="s">
        <v>28</v>
      </c>
      <c r="G18" s="7">
        <v>270</v>
      </c>
      <c r="H18" s="11">
        <v>970</v>
      </c>
      <c r="I18" s="9">
        <f t="shared" si="0"/>
        <v>261900</v>
      </c>
      <c r="J18" s="36"/>
      <c r="K18" s="14"/>
      <c r="L18" s="14"/>
    </row>
    <row r="19" spans="3:12" x14ac:dyDescent="0.25">
      <c r="C19" s="27"/>
      <c r="D19" s="5">
        <v>14</v>
      </c>
      <c r="E19" s="5">
        <v>215590</v>
      </c>
      <c r="F19" s="5" t="s">
        <v>29</v>
      </c>
      <c r="G19" s="7">
        <v>2700</v>
      </c>
      <c r="H19" s="11">
        <v>99.49</v>
      </c>
      <c r="I19" s="9">
        <f t="shared" si="0"/>
        <v>268623</v>
      </c>
      <c r="J19" s="33"/>
      <c r="K19" s="14"/>
      <c r="L19" s="14"/>
    </row>
    <row r="20" spans="3:12" x14ac:dyDescent="0.25">
      <c r="C20" s="35" t="s">
        <v>32</v>
      </c>
      <c r="D20" s="5">
        <v>15</v>
      </c>
      <c r="E20" s="5">
        <v>248043</v>
      </c>
      <c r="F20" s="5" t="str">
        <f>F6</f>
        <v>Colmeias padrão Langstroth</v>
      </c>
      <c r="G20" s="7">
        <v>300</v>
      </c>
      <c r="H20" s="11">
        <v>427.11</v>
      </c>
      <c r="I20" s="9">
        <f t="shared" si="0"/>
        <v>128133</v>
      </c>
      <c r="J20" s="32">
        <f>SUM(I20:I33)</f>
        <v>294301.19999999995</v>
      </c>
      <c r="K20" s="14"/>
      <c r="L20" s="14"/>
    </row>
    <row r="21" spans="3:12" x14ac:dyDescent="0.25">
      <c r="C21" s="35"/>
      <c r="D21" s="5">
        <v>16</v>
      </c>
      <c r="E21" s="5">
        <v>414988</v>
      </c>
      <c r="F21" s="5" t="str">
        <f>F7</f>
        <v>Cavaletes de Concreto</v>
      </c>
      <c r="G21" s="7">
        <v>300</v>
      </c>
      <c r="H21" s="11">
        <v>150.87</v>
      </c>
      <c r="I21" s="9">
        <f t="shared" si="0"/>
        <v>45261</v>
      </c>
      <c r="J21" s="36"/>
      <c r="K21" s="14"/>
      <c r="L21" s="14"/>
    </row>
    <row r="22" spans="3:12" x14ac:dyDescent="0.25">
      <c r="C22" s="35"/>
      <c r="D22" s="5">
        <v>17</v>
      </c>
      <c r="E22" s="5">
        <v>343184</v>
      </c>
      <c r="F22" s="5" t="str">
        <f t="shared" ref="F22:F34" si="1">F8</f>
        <v>Macacão para Apicultor</v>
      </c>
      <c r="G22" s="7">
        <v>60</v>
      </c>
      <c r="H22" s="11">
        <v>346.91</v>
      </c>
      <c r="I22" s="9">
        <f t="shared" si="0"/>
        <v>20814.600000000002</v>
      </c>
      <c r="J22" s="36"/>
      <c r="K22" s="14"/>
      <c r="L22" s="14"/>
    </row>
    <row r="23" spans="3:12" x14ac:dyDescent="0.25">
      <c r="C23" s="35"/>
      <c r="D23" s="5">
        <v>18</v>
      </c>
      <c r="E23" s="5">
        <v>607335</v>
      </c>
      <c r="F23" s="5" t="str">
        <f t="shared" si="1"/>
        <v>Máscara para apicultor</v>
      </c>
      <c r="G23" s="7">
        <v>60</v>
      </c>
      <c r="H23" s="12">
        <v>123.2</v>
      </c>
      <c r="I23" s="9">
        <f t="shared" si="0"/>
        <v>7392</v>
      </c>
      <c r="J23" s="36"/>
      <c r="K23" s="14"/>
      <c r="L23" s="14"/>
    </row>
    <row r="24" spans="3:12" x14ac:dyDescent="0.25">
      <c r="C24" s="35"/>
      <c r="D24" s="5">
        <v>19</v>
      </c>
      <c r="E24" s="5">
        <v>603259</v>
      </c>
      <c r="F24" s="5" t="str">
        <f t="shared" si="1"/>
        <v>Luvas em Vaqueta para Apicultura</v>
      </c>
      <c r="G24" s="7">
        <v>60</v>
      </c>
      <c r="H24" s="11">
        <v>79.59</v>
      </c>
      <c r="I24" s="9">
        <f t="shared" si="0"/>
        <v>4775.4000000000005</v>
      </c>
      <c r="J24" s="36"/>
      <c r="K24" s="14"/>
      <c r="L24" s="14"/>
    </row>
    <row r="25" spans="3:12" x14ac:dyDescent="0.25">
      <c r="C25" s="35"/>
      <c r="D25" s="5">
        <v>20</v>
      </c>
      <c r="E25" s="5">
        <v>482669</v>
      </c>
      <c r="F25" s="5" t="str">
        <f t="shared" si="1"/>
        <v xml:space="preserve">Botas em Látex </v>
      </c>
      <c r="G25" s="7">
        <v>60</v>
      </c>
      <c r="H25" s="11">
        <v>82.92</v>
      </c>
      <c r="I25" s="9">
        <f t="shared" si="0"/>
        <v>4975.2</v>
      </c>
      <c r="J25" s="36"/>
      <c r="K25" s="14"/>
      <c r="L25" s="14"/>
    </row>
    <row r="26" spans="3:12" x14ac:dyDescent="0.25">
      <c r="C26" s="35"/>
      <c r="D26" s="5">
        <v>21</v>
      </c>
      <c r="E26" s="5">
        <v>292780</v>
      </c>
      <c r="F26" s="5" t="str">
        <f t="shared" si="1"/>
        <v>Formão para Apicultor</v>
      </c>
      <c r="G26" s="7">
        <v>30</v>
      </c>
      <c r="H26" s="11">
        <v>137.71</v>
      </c>
      <c r="I26" s="9">
        <f t="shared" si="0"/>
        <v>4131.3</v>
      </c>
      <c r="J26" s="36"/>
      <c r="K26" s="14"/>
      <c r="L26" s="14"/>
    </row>
    <row r="27" spans="3:12" x14ac:dyDescent="0.25">
      <c r="C27" s="35"/>
      <c r="D27" s="5">
        <v>22</v>
      </c>
      <c r="E27" s="5">
        <v>611313</v>
      </c>
      <c r="F27" s="5" t="str">
        <f t="shared" si="1"/>
        <v>Saca Quadros</v>
      </c>
      <c r="G27" s="7">
        <v>30</v>
      </c>
      <c r="H27" s="11">
        <v>146.80000000000001</v>
      </c>
      <c r="I27" s="9">
        <f t="shared" si="0"/>
        <v>4404</v>
      </c>
      <c r="J27" s="36"/>
      <c r="K27" s="14"/>
      <c r="L27" s="14"/>
    </row>
    <row r="28" spans="3:12" x14ac:dyDescent="0.25">
      <c r="C28" s="35"/>
      <c r="D28" s="5">
        <v>23</v>
      </c>
      <c r="E28" s="5">
        <v>293195</v>
      </c>
      <c r="F28" s="5" t="str">
        <f t="shared" si="1"/>
        <v>Fumigador</v>
      </c>
      <c r="G28" s="7">
        <v>30</v>
      </c>
      <c r="H28" s="11">
        <v>246.31</v>
      </c>
      <c r="I28" s="9">
        <f t="shared" si="0"/>
        <v>7389.3</v>
      </c>
      <c r="J28" s="36"/>
      <c r="K28" s="14"/>
      <c r="L28" s="14"/>
    </row>
    <row r="29" spans="3:12" x14ac:dyDescent="0.25">
      <c r="C29" s="35"/>
      <c r="D29" s="5">
        <v>24</v>
      </c>
      <c r="E29" s="5">
        <v>601414</v>
      </c>
      <c r="F29" s="5" t="str">
        <f t="shared" si="1"/>
        <v>Tela excluidora de rainha</v>
      </c>
      <c r="G29" s="7">
        <v>30</v>
      </c>
      <c r="H29" s="11">
        <v>67.459999999999994</v>
      </c>
      <c r="I29" s="9">
        <f t="shared" si="0"/>
        <v>2023.7999999999997</v>
      </c>
      <c r="J29" s="36"/>
      <c r="K29" s="14"/>
      <c r="L29" s="14"/>
    </row>
    <row r="30" spans="3:12" x14ac:dyDescent="0.25">
      <c r="C30" s="35"/>
      <c r="D30" s="5">
        <v>25</v>
      </c>
      <c r="E30" s="5">
        <v>332536</v>
      </c>
      <c r="F30" s="5" t="str">
        <f t="shared" si="1"/>
        <v>Incrustador de Cera</v>
      </c>
      <c r="G30" s="7">
        <v>30</v>
      </c>
      <c r="H30" s="11">
        <v>148.13999999999999</v>
      </c>
      <c r="I30" s="9">
        <f t="shared" si="0"/>
        <v>4444.2</v>
      </c>
      <c r="J30" s="36"/>
      <c r="K30" s="14"/>
      <c r="L30" s="14"/>
    </row>
    <row r="31" spans="3:12" x14ac:dyDescent="0.25">
      <c r="C31" s="35"/>
      <c r="D31" s="5">
        <v>26</v>
      </c>
      <c r="E31" s="5">
        <v>611306</v>
      </c>
      <c r="F31" s="5" t="str">
        <f t="shared" si="1"/>
        <v>Vassourinha para apicultura</v>
      </c>
      <c r="G31" s="7">
        <v>30</v>
      </c>
      <c r="H31" s="11">
        <v>53.679999999999993</v>
      </c>
      <c r="I31" s="9">
        <f t="shared" si="0"/>
        <v>1610.3999999999999</v>
      </c>
      <c r="J31" s="36"/>
      <c r="K31" s="14"/>
      <c r="L31" s="14"/>
    </row>
    <row r="32" spans="3:12" x14ac:dyDescent="0.25">
      <c r="C32" s="35"/>
      <c r="D32" s="5">
        <v>27</v>
      </c>
      <c r="E32" s="5">
        <v>452395</v>
      </c>
      <c r="F32" s="5" t="str">
        <f t="shared" si="1"/>
        <v>Carrinho de Mão para apicultura</v>
      </c>
      <c r="G32" s="7">
        <v>30</v>
      </c>
      <c r="H32" s="11">
        <v>970</v>
      </c>
      <c r="I32" s="9">
        <f t="shared" si="0"/>
        <v>29100</v>
      </c>
      <c r="J32" s="36"/>
      <c r="K32" s="14"/>
      <c r="L32" s="14"/>
    </row>
    <row r="33" spans="3:16" ht="15" customHeight="1" x14ac:dyDescent="0.25">
      <c r="C33" s="35"/>
      <c r="D33" s="5">
        <v>28</v>
      </c>
      <c r="E33" s="5">
        <v>215590</v>
      </c>
      <c r="F33" s="5" t="str">
        <f t="shared" si="1"/>
        <v>Cera Alveolada</v>
      </c>
      <c r="G33" s="7">
        <v>300</v>
      </c>
      <c r="H33" s="11">
        <v>99.49</v>
      </c>
      <c r="I33" s="9">
        <f t="shared" si="0"/>
        <v>29847</v>
      </c>
      <c r="J33" s="36"/>
      <c r="K33" s="14"/>
      <c r="L33" s="37" t="s">
        <v>6</v>
      </c>
      <c r="M33" s="37"/>
      <c r="N33" s="34" t="s">
        <v>38</v>
      </c>
      <c r="O33" s="34" t="s">
        <v>39</v>
      </c>
      <c r="P33" s="34" t="s">
        <v>42</v>
      </c>
    </row>
    <row r="34" spans="3:16" ht="15" customHeight="1" x14ac:dyDescent="0.25">
      <c r="C34" s="25" t="s">
        <v>33</v>
      </c>
      <c r="D34" s="5">
        <v>29</v>
      </c>
      <c r="E34" s="5">
        <v>248043</v>
      </c>
      <c r="F34" s="5" t="str">
        <f t="shared" si="1"/>
        <v>Colmeias padrão Langstroth</v>
      </c>
      <c r="G34" s="7">
        <v>2400</v>
      </c>
      <c r="H34" s="11">
        <v>427.11</v>
      </c>
      <c r="I34" s="10">
        <f t="shared" si="0"/>
        <v>1025064</v>
      </c>
      <c r="J34" s="37">
        <f>I34+I35</f>
        <v>1387152</v>
      </c>
      <c r="K34" s="14"/>
      <c r="L34" s="37"/>
      <c r="M34" s="37"/>
      <c r="N34" s="34"/>
      <c r="O34" s="34"/>
      <c r="P34" s="34"/>
    </row>
    <row r="35" spans="3:16" x14ac:dyDescent="0.25">
      <c r="C35" s="27"/>
      <c r="D35" s="5">
        <v>30</v>
      </c>
      <c r="E35" s="5">
        <v>414988</v>
      </c>
      <c r="F35" s="5" t="s">
        <v>17</v>
      </c>
      <c r="G35" s="7">
        <v>2400</v>
      </c>
      <c r="H35" s="11">
        <v>150.87</v>
      </c>
      <c r="I35" s="10">
        <f t="shared" si="0"/>
        <v>362088</v>
      </c>
      <c r="J35" s="37"/>
      <c r="K35" s="14"/>
      <c r="L35" s="22">
        <f t="shared" ref="L35:L48" si="2">E6</f>
        <v>248043</v>
      </c>
      <c r="M35" s="22"/>
      <c r="N35" s="5" t="s">
        <v>16</v>
      </c>
      <c r="O35" s="18">
        <v>427.11428571428576</v>
      </c>
      <c r="P35" s="1">
        <f>SUM(G6,G20,G34,G36)</f>
        <v>5500</v>
      </c>
    </row>
    <row r="36" spans="3:16" x14ac:dyDescent="0.25">
      <c r="C36" s="28" t="s">
        <v>34</v>
      </c>
      <c r="D36" s="5">
        <v>31</v>
      </c>
      <c r="E36" s="5">
        <v>248043</v>
      </c>
      <c r="F36" s="5" t="s">
        <v>16</v>
      </c>
      <c r="G36" s="7">
        <v>100</v>
      </c>
      <c r="H36" s="11">
        <v>427.11</v>
      </c>
      <c r="I36" s="10">
        <f t="shared" ref="I36:I48" si="3">H36*G36</f>
        <v>42711</v>
      </c>
      <c r="J36" s="32">
        <f>I36+I37</f>
        <v>57798</v>
      </c>
      <c r="K36" s="14"/>
      <c r="L36" s="22">
        <f t="shared" si="2"/>
        <v>414988</v>
      </c>
      <c r="M36" s="22"/>
      <c r="N36" s="5" t="s">
        <v>17</v>
      </c>
      <c r="O36" s="18">
        <v>150.875</v>
      </c>
      <c r="P36" s="1">
        <f>SUM(G7,G21,G35,G37)</f>
        <v>5500</v>
      </c>
    </row>
    <row r="37" spans="3:16" x14ac:dyDescent="0.25">
      <c r="C37" s="29"/>
      <c r="D37" s="5">
        <v>32</v>
      </c>
      <c r="E37" s="5">
        <v>414988</v>
      </c>
      <c r="F37" s="5" t="s">
        <v>17</v>
      </c>
      <c r="G37" s="7">
        <v>100</v>
      </c>
      <c r="H37" s="11">
        <v>150.87</v>
      </c>
      <c r="I37" s="10">
        <f t="shared" si="3"/>
        <v>15087</v>
      </c>
      <c r="J37" s="33"/>
      <c r="K37" s="14"/>
      <c r="L37" s="22">
        <f t="shared" si="2"/>
        <v>343184</v>
      </c>
      <c r="M37" s="22"/>
      <c r="N37" s="5" t="s">
        <v>18</v>
      </c>
      <c r="O37" s="18">
        <v>346.91374999999999</v>
      </c>
      <c r="P37" s="1">
        <f>SUM(G8,G22,G38,G40)</f>
        <v>800</v>
      </c>
    </row>
    <row r="38" spans="3:16" x14ac:dyDescent="0.25">
      <c r="C38" s="25" t="s">
        <v>35</v>
      </c>
      <c r="D38" s="5">
        <v>33</v>
      </c>
      <c r="E38" s="5">
        <v>343184</v>
      </c>
      <c r="F38" s="5" t="str">
        <f>F22</f>
        <v>Macacão para Apicultor</v>
      </c>
      <c r="G38" s="7">
        <v>180</v>
      </c>
      <c r="H38" s="11">
        <v>346.91</v>
      </c>
      <c r="I38" s="15">
        <f t="shared" si="3"/>
        <v>62443.8</v>
      </c>
      <c r="J38" s="23">
        <f>I38+I39</f>
        <v>84619.8</v>
      </c>
      <c r="K38" s="20"/>
      <c r="L38" s="22">
        <f t="shared" si="2"/>
        <v>607335</v>
      </c>
      <c r="M38" s="22"/>
      <c r="N38" s="5" t="s">
        <v>19</v>
      </c>
      <c r="O38" s="18">
        <v>123.2</v>
      </c>
      <c r="P38" s="1">
        <f>SUM(G9,G23,G41,G39)</f>
        <v>800</v>
      </c>
    </row>
    <row r="39" spans="3:16" x14ac:dyDescent="0.25">
      <c r="C39" s="27"/>
      <c r="D39" s="5">
        <v>34</v>
      </c>
      <c r="E39" s="5">
        <v>607335</v>
      </c>
      <c r="F39" s="5" t="str">
        <f>F23</f>
        <v>Máscara para apicultor</v>
      </c>
      <c r="G39" s="7">
        <v>180</v>
      </c>
      <c r="H39" s="12">
        <v>123.2</v>
      </c>
      <c r="I39" s="15">
        <f t="shared" si="3"/>
        <v>22176</v>
      </c>
      <c r="J39" s="27"/>
      <c r="K39" s="16"/>
      <c r="L39" s="22">
        <f t="shared" si="2"/>
        <v>603259</v>
      </c>
      <c r="M39" s="22"/>
      <c r="N39" s="5" t="s">
        <v>20</v>
      </c>
      <c r="O39" s="18">
        <v>79.588571428571427</v>
      </c>
      <c r="P39" s="1">
        <f>SUM(G10,G24,G42)</f>
        <v>800</v>
      </c>
    </row>
    <row r="40" spans="3:16" x14ac:dyDescent="0.25">
      <c r="C40" s="28" t="s">
        <v>36</v>
      </c>
      <c r="D40" s="5">
        <v>35</v>
      </c>
      <c r="E40" s="5">
        <v>343184</v>
      </c>
      <c r="F40" s="5" t="s">
        <v>18</v>
      </c>
      <c r="G40" s="7">
        <v>20</v>
      </c>
      <c r="H40" s="11">
        <v>346.91</v>
      </c>
      <c r="I40" s="15">
        <f t="shared" si="3"/>
        <v>6938.2000000000007</v>
      </c>
      <c r="J40" s="23">
        <f>I40+I41</f>
        <v>9402.2000000000007</v>
      </c>
      <c r="K40" s="20"/>
      <c r="L40" s="22">
        <f t="shared" si="2"/>
        <v>482669</v>
      </c>
      <c r="M40" s="22"/>
      <c r="N40" s="5" t="s">
        <v>21</v>
      </c>
      <c r="O40" s="18">
        <v>82.917500000000004</v>
      </c>
      <c r="P40" s="1">
        <f>SUM(G11,G25,G43)</f>
        <v>800</v>
      </c>
    </row>
    <row r="41" spans="3:16" x14ac:dyDescent="0.25">
      <c r="C41" s="29"/>
      <c r="D41" s="5">
        <v>36</v>
      </c>
      <c r="E41" s="5">
        <v>607335</v>
      </c>
      <c r="F41" s="5" t="s">
        <v>19</v>
      </c>
      <c r="G41" s="7">
        <v>20</v>
      </c>
      <c r="H41" s="12">
        <v>123.2</v>
      </c>
      <c r="I41" s="15">
        <f t="shared" si="3"/>
        <v>2464</v>
      </c>
      <c r="J41" s="24"/>
      <c r="K41" s="20"/>
      <c r="L41" s="22">
        <f t="shared" si="2"/>
        <v>292780</v>
      </c>
      <c r="M41" s="22"/>
      <c r="N41" s="5" t="s">
        <v>22</v>
      </c>
      <c r="O41" s="18">
        <v>137.70714285714286</v>
      </c>
      <c r="P41" s="1">
        <f>SUM(G12,G26)</f>
        <v>300</v>
      </c>
    </row>
    <row r="42" spans="3:16" x14ac:dyDescent="0.25">
      <c r="C42" s="25"/>
      <c r="D42" s="5">
        <v>37</v>
      </c>
      <c r="E42" s="5">
        <v>603259</v>
      </c>
      <c r="F42" s="5" t="str">
        <f>F24</f>
        <v>Luvas em Vaqueta para Apicultura</v>
      </c>
      <c r="G42" s="7">
        <v>200</v>
      </c>
      <c r="H42" s="13">
        <v>79.59</v>
      </c>
      <c r="I42" s="15">
        <f t="shared" si="3"/>
        <v>15918</v>
      </c>
      <c r="J42" s="25"/>
      <c r="K42" s="16"/>
      <c r="L42" s="22">
        <f t="shared" si="2"/>
        <v>611313</v>
      </c>
      <c r="M42" s="22"/>
      <c r="N42" s="5" t="s">
        <v>23</v>
      </c>
      <c r="O42" s="18">
        <v>146.80000000000001</v>
      </c>
      <c r="P42" s="1">
        <f>SUM(G13,G27)</f>
        <v>300</v>
      </c>
    </row>
    <row r="43" spans="3:16" x14ac:dyDescent="0.25">
      <c r="C43" s="26"/>
      <c r="D43" s="5">
        <v>38</v>
      </c>
      <c r="E43" s="5">
        <v>482669</v>
      </c>
      <c r="F43" s="5" t="s">
        <v>21</v>
      </c>
      <c r="G43" s="7">
        <v>200</v>
      </c>
      <c r="H43" s="13">
        <v>82.92</v>
      </c>
      <c r="I43" s="15">
        <f t="shared" si="3"/>
        <v>16584</v>
      </c>
      <c r="J43" s="26"/>
      <c r="K43" s="16"/>
      <c r="L43" s="22">
        <f t="shared" si="2"/>
        <v>293195</v>
      </c>
      <c r="M43" s="22"/>
      <c r="N43" s="5" t="s">
        <v>24</v>
      </c>
      <c r="O43" s="18">
        <v>246.3125</v>
      </c>
      <c r="P43" s="1">
        <f>SUM(G14,G28,G44)</f>
        <v>400</v>
      </c>
    </row>
    <row r="44" spans="3:16" x14ac:dyDescent="0.25">
      <c r="C44" s="26"/>
      <c r="D44" s="5">
        <v>39</v>
      </c>
      <c r="E44" s="5">
        <v>293195</v>
      </c>
      <c r="F44" s="5" t="s">
        <v>24</v>
      </c>
      <c r="G44" s="7">
        <v>100</v>
      </c>
      <c r="H44" s="13">
        <v>246.31</v>
      </c>
      <c r="I44" s="15">
        <f t="shared" si="3"/>
        <v>24631</v>
      </c>
      <c r="J44" s="26"/>
      <c r="K44" s="16"/>
      <c r="L44" s="22">
        <f t="shared" si="2"/>
        <v>601414</v>
      </c>
      <c r="M44" s="22"/>
      <c r="N44" s="5" t="s">
        <v>25</v>
      </c>
      <c r="O44" s="18">
        <v>67.462500000000006</v>
      </c>
      <c r="P44" s="1">
        <f>SUM(G15,G29,G45)</f>
        <v>400</v>
      </c>
    </row>
    <row r="45" spans="3:16" x14ac:dyDescent="0.25">
      <c r="C45" s="26"/>
      <c r="D45" s="5">
        <v>40</v>
      </c>
      <c r="E45" s="5">
        <v>601414</v>
      </c>
      <c r="F45" s="5" t="s">
        <v>25</v>
      </c>
      <c r="G45" s="7">
        <v>100</v>
      </c>
      <c r="H45" s="13">
        <v>67.459999999999994</v>
      </c>
      <c r="I45" s="15">
        <f t="shared" si="3"/>
        <v>6745.9999999999991</v>
      </c>
      <c r="J45" s="26"/>
      <c r="K45" s="16"/>
      <c r="L45" s="22">
        <f t="shared" si="2"/>
        <v>332536</v>
      </c>
      <c r="M45" s="22"/>
      <c r="N45" s="5" t="s">
        <v>26</v>
      </c>
      <c r="O45" s="18">
        <v>148.14285714285714</v>
      </c>
      <c r="P45" s="1">
        <f>SUM(G16,G30,G44)</f>
        <v>400</v>
      </c>
    </row>
    <row r="46" spans="3:16" x14ac:dyDescent="0.25">
      <c r="C46" s="26"/>
      <c r="D46" s="5">
        <v>41</v>
      </c>
      <c r="E46" s="5">
        <v>332536</v>
      </c>
      <c r="F46" s="5" t="s">
        <v>26</v>
      </c>
      <c r="G46" s="7">
        <v>100</v>
      </c>
      <c r="H46" s="13">
        <v>148.13999999999999</v>
      </c>
      <c r="I46" s="15">
        <f t="shared" si="3"/>
        <v>14813.999999999998</v>
      </c>
      <c r="J46" s="26"/>
      <c r="K46" s="16"/>
      <c r="L46" s="22">
        <f t="shared" si="2"/>
        <v>611306</v>
      </c>
      <c r="M46" s="22"/>
      <c r="N46" s="5" t="s">
        <v>27</v>
      </c>
      <c r="O46" s="18">
        <v>53.679999999999993</v>
      </c>
      <c r="P46" s="1">
        <f>SUM(G17,G31,G47)</f>
        <v>400</v>
      </c>
    </row>
    <row r="47" spans="3:16" x14ac:dyDescent="0.25">
      <c r="C47" s="26"/>
      <c r="D47" s="5">
        <v>42</v>
      </c>
      <c r="E47" s="5">
        <v>611306</v>
      </c>
      <c r="F47" s="5" t="s">
        <v>27</v>
      </c>
      <c r="G47" s="7">
        <v>100</v>
      </c>
      <c r="H47" s="13">
        <v>53.679999999999993</v>
      </c>
      <c r="I47" s="15">
        <f t="shared" si="3"/>
        <v>5367.9999999999991</v>
      </c>
      <c r="J47" s="26"/>
      <c r="K47" s="16"/>
      <c r="L47" s="22">
        <f t="shared" si="2"/>
        <v>452395</v>
      </c>
      <c r="M47" s="22"/>
      <c r="N47" s="5" t="s">
        <v>28</v>
      </c>
      <c r="O47" s="18">
        <v>970</v>
      </c>
      <c r="P47" s="1">
        <f>SUM(G18,G32)</f>
        <v>300</v>
      </c>
    </row>
    <row r="48" spans="3:16" x14ac:dyDescent="0.25">
      <c r="C48" s="26"/>
      <c r="D48" s="5">
        <v>43</v>
      </c>
      <c r="E48" s="28">
        <v>215590</v>
      </c>
      <c r="F48" s="5" t="s">
        <v>29</v>
      </c>
      <c r="G48" s="7">
        <v>2900</v>
      </c>
      <c r="H48" s="30">
        <v>99.49</v>
      </c>
      <c r="I48" s="17">
        <f t="shared" si="3"/>
        <v>288521</v>
      </c>
      <c r="J48" s="26"/>
      <c r="K48" s="16"/>
      <c r="L48" s="22">
        <f t="shared" si="2"/>
        <v>215590</v>
      </c>
      <c r="M48" s="22"/>
      <c r="N48" s="5" t="s">
        <v>29</v>
      </c>
      <c r="O48" s="18">
        <v>101.11750000000001</v>
      </c>
      <c r="P48" s="1">
        <f>SUM(G19,G33,G48,G49)</f>
        <v>6000</v>
      </c>
    </row>
    <row r="49" spans="2:12" ht="45" x14ac:dyDescent="0.25">
      <c r="C49" s="27"/>
      <c r="D49" s="5">
        <v>44</v>
      </c>
      <c r="E49" s="29"/>
      <c r="F49" s="5" t="s">
        <v>37</v>
      </c>
      <c r="G49" s="7">
        <v>100</v>
      </c>
      <c r="H49" s="31"/>
      <c r="I49" s="15">
        <f>H48*G49</f>
        <v>9949</v>
      </c>
      <c r="J49" s="27"/>
      <c r="K49" s="16"/>
      <c r="L49" s="16"/>
    </row>
    <row r="50" spans="2:12" x14ac:dyDescent="0.25">
      <c r="B50" s="21"/>
      <c r="C50" s="21"/>
      <c r="D50" s="21"/>
      <c r="E50" s="21"/>
      <c r="F50" s="21"/>
      <c r="G50" s="21"/>
      <c r="H50" s="23" t="s">
        <v>3</v>
      </c>
      <c r="I50" s="23">
        <f>SUM(I6:I49)</f>
        <v>4864515</v>
      </c>
      <c r="J50" s="21"/>
      <c r="K50" s="21"/>
    </row>
    <row r="51" spans="2:12" x14ac:dyDescent="0.25">
      <c r="B51" s="21"/>
      <c r="C51" s="21"/>
      <c r="D51" s="21"/>
      <c r="E51" s="21"/>
      <c r="F51" s="21"/>
      <c r="G51" s="21"/>
      <c r="H51" s="24"/>
      <c r="I51" s="24"/>
      <c r="J51" s="21"/>
      <c r="K51" s="21"/>
    </row>
    <row r="52" spans="2:12" x14ac:dyDescent="0.25">
      <c r="B52" s="21"/>
      <c r="C52" s="21"/>
      <c r="D52" s="21"/>
      <c r="E52" s="21"/>
      <c r="F52" s="21"/>
      <c r="G52" s="21"/>
      <c r="H52" s="21"/>
      <c r="I52" s="21"/>
      <c r="J52" s="21"/>
      <c r="K52" s="21"/>
    </row>
    <row r="53" spans="2:12" x14ac:dyDescent="0.25">
      <c r="B53" s="21"/>
      <c r="C53" s="21"/>
      <c r="D53" s="21"/>
      <c r="E53" s="21"/>
      <c r="F53" s="21"/>
      <c r="G53" s="21"/>
      <c r="H53" s="21"/>
      <c r="I53" s="21"/>
      <c r="J53" s="21"/>
      <c r="K53" s="21"/>
    </row>
    <row r="54" spans="2:12" x14ac:dyDescent="0.25">
      <c r="H54" s="21"/>
      <c r="I54" s="21"/>
      <c r="J54" s="21"/>
      <c r="K54" s="21"/>
    </row>
    <row r="55" spans="2:12" x14ac:dyDescent="0.25">
      <c r="H55" s="21"/>
      <c r="I55" s="21"/>
      <c r="J55" s="21"/>
      <c r="K55" s="21"/>
    </row>
  </sheetData>
  <mergeCells count="42">
    <mergeCell ref="C3:J3"/>
    <mergeCell ref="H4:H5"/>
    <mergeCell ref="I4:I5"/>
    <mergeCell ref="J4:J5"/>
    <mergeCell ref="N33:N34"/>
    <mergeCell ref="O33:O34"/>
    <mergeCell ref="P33:P34"/>
    <mergeCell ref="C4:F4"/>
    <mergeCell ref="G4:G5"/>
    <mergeCell ref="C6:C19"/>
    <mergeCell ref="J6:J19"/>
    <mergeCell ref="C20:C33"/>
    <mergeCell ref="J20:J33"/>
    <mergeCell ref="L33:M34"/>
    <mergeCell ref="C34:C35"/>
    <mergeCell ref="J34:J35"/>
    <mergeCell ref="L35:M35"/>
    <mergeCell ref="C36:C37"/>
    <mergeCell ref="J36:J37"/>
    <mergeCell ref="C38:C39"/>
    <mergeCell ref="J38:J39"/>
    <mergeCell ref="C40:C41"/>
    <mergeCell ref="J40:J41"/>
    <mergeCell ref="C42:C49"/>
    <mergeCell ref="J42:J49"/>
    <mergeCell ref="E48:E49"/>
    <mergeCell ref="H48:H49"/>
    <mergeCell ref="L45:M45"/>
    <mergeCell ref="L46:M46"/>
    <mergeCell ref="L47:M47"/>
    <mergeCell ref="H50:H51"/>
    <mergeCell ref="L48:M48"/>
    <mergeCell ref="L40:M40"/>
    <mergeCell ref="L41:M41"/>
    <mergeCell ref="L42:M42"/>
    <mergeCell ref="L43:M43"/>
    <mergeCell ref="L44:M44"/>
    <mergeCell ref="L36:M36"/>
    <mergeCell ref="L37:M37"/>
    <mergeCell ref="L38:M38"/>
    <mergeCell ref="L39:M39"/>
    <mergeCell ref="I50:I51"/>
  </mergeCells>
  <phoneticPr fontId="4" type="noConversion"/>
  <pageMargins left="0.25" right="0.25" top="0.75" bottom="0.75" header="0.3" footer="0.3"/>
  <pageSetup paperSize="8" scale="7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4:J50"/>
  <sheetViews>
    <sheetView workbookViewId="0">
      <selection activeCell="H7" sqref="H7:H20"/>
    </sheetView>
  </sheetViews>
  <sheetFormatPr defaultRowHeight="15" x14ac:dyDescent="0.25"/>
  <cols>
    <col min="3" max="3" width="20" customWidth="1"/>
    <col min="5" max="5" width="10.85546875" customWidth="1"/>
    <col min="6" max="6" width="35" customWidth="1"/>
    <col min="7" max="7" width="20.5703125" customWidth="1"/>
    <col min="8" max="8" width="12" bestFit="1" customWidth="1"/>
    <col min="9" max="9" width="11.42578125" bestFit="1" customWidth="1"/>
    <col min="10" max="10" width="13" customWidth="1"/>
  </cols>
  <sheetData>
    <row r="4" spans="3:10" x14ac:dyDescent="0.25">
      <c r="C4" s="41" t="s">
        <v>44</v>
      </c>
      <c r="D4" s="41"/>
      <c r="E4" s="41"/>
      <c r="F4" s="41"/>
      <c r="G4" s="41"/>
      <c r="H4" s="41"/>
      <c r="I4" s="41"/>
      <c r="J4" s="41"/>
    </row>
    <row r="5" spans="3:10" ht="37.5" customHeight="1" x14ac:dyDescent="0.25">
      <c r="C5" s="41" t="s">
        <v>15</v>
      </c>
      <c r="D5" s="34" t="s">
        <v>4</v>
      </c>
      <c r="E5" s="34" t="s">
        <v>6</v>
      </c>
      <c r="F5" s="34" t="s">
        <v>5</v>
      </c>
      <c r="G5" s="28" t="s">
        <v>7</v>
      </c>
      <c r="H5" s="35" t="s">
        <v>8</v>
      </c>
      <c r="I5" s="35"/>
      <c r="J5" s="35"/>
    </row>
    <row r="6" spans="3:10" ht="15" customHeight="1" x14ac:dyDescent="0.25">
      <c r="C6" s="41"/>
      <c r="D6" s="34"/>
      <c r="E6" s="34"/>
      <c r="F6" s="34"/>
      <c r="G6" s="29"/>
      <c r="H6" s="3">
        <v>45292</v>
      </c>
      <c r="I6" s="3">
        <v>45352</v>
      </c>
      <c r="J6" s="3">
        <v>45413</v>
      </c>
    </row>
    <row r="7" spans="3:10" x14ac:dyDescent="0.25">
      <c r="C7" s="25" t="s">
        <v>30</v>
      </c>
      <c r="D7" s="5">
        <v>1</v>
      </c>
      <c r="E7" s="5">
        <v>248043</v>
      </c>
      <c r="F7" s="2" t="s">
        <v>16</v>
      </c>
      <c r="G7" s="5">
        <v>2700</v>
      </c>
      <c r="H7" s="38">
        <v>0.33329999999999999</v>
      </c>
      <c r="I7" s="38">
        <v>0.33329999999999999</v>
      </c>
      <c r="J7" s="38">
        <v>0.33329999999999999</v>
      </c>
    </row>
    <row r="8" spans="3:10" x14ac:dyDescent="0.25">
      <c r="C8" s="26"/>
      <c r="D8" s="5">
        <v>2</v>
      </c>
      <c r="E8" s="5">
        <v>414988</v>
      </c>
      <c r="F8" s="2" t="s">
        <v>17</v>
      </c>
      <c r="G8" s="5">
        <v>2700</v>
      </c>
      <c r="H8" s="39"/>
      <c r="I8" s="39"/>
      <c r="J8" s="39"/>
    </row>
    <row r="9" spans="3:10" x14ac:dyDescent="0.25">
      <c r="C9" s="26"/>
      <c r="D9" s="5">
        <v>3</v>
      </c>
      <c r="E9" s="5">
        <v>343184</v>
      </c>
      <c r="F9" s="2" t="s">
        <v>18</v>
      </c>
      <c r="G9" s="5">
        <v>540</v>
      </c>
      <c r="H9" s="39"/>
      <c r="I9" s="39"/>
      <c r="J9" s="39"/>
    </row>
    <row r="10" spans="3:10" x14ac:dyDescent="0.25">
      <c r="C10" s="26"/>
      <c r="D10" s="5">
        <v>4</v>
      </c>
      <c r="E10" s="5">
        <v>607335</v>
      </c>
      <c r="F10" s="2" t="s">
        <v>19</v>
      </c>
      <c r="G10" s="5">
        <v>540</v>
      </c>
      <c r="H10" s="39"/>
      <c r="I10" s="39"/>
      <c r="J10" s="39"/>
    </row>
    <row r="11" spans="3:10" x14ac:dyDescent="0.25">
      <c r="C11" s="26"/>
      <c r="D11" s="5">
        <v>5</v>
      </c>
      <c r="E11" s="5">
        <v>603259</v>
      </c>
      <c r="F11" s="2" t="s">
        <v>20</v>
      </c>
      <c r="G11" s="5">
        <v>540</v>
      </c>
      <c r="H11" s="39"/>
      <c r="I11" s="39"/>
      <c r="J11" s="39"/>
    </row>
    <row r="12" spans="3:10" x14ac:dyDescent="0.25">
      <c r="C12" s="26"/>
      <c r="D12" s="5">
        <v>6</v>
      </c>
      <c r="E12" s="5">
        <v>482669</v>
      </c>
      <c r="F12" s="2" t="s">
        <v>21</v>
      </c>
      <c r="G12" s="5">
        <v>540</v>
      </c>
      <c r="H12" s="39"/>
      <c r="I12" s="39"/>
      <c r="J12" s="39"/>
    </row>
    <row r="13" spans="3:10" x14ac:dyDescent="0.25">
      <c r="C13" s="26"/>
      <c r="D13" s="5">
        <v>7</v>
      </c>
      <c r="E13" s="5">
        <v>292780</v>
      </c>
      <c r="F13" s="2" t="s">
        <v>22</v>
      </c>
      <c r="G13" s="5">
        <v>270</v>
      </c>
      <c r="H13" s="39"/>
      <c r="I13" s="39"/>
      <c r="J13" s="39"/>
    </row>
    <row r="14" spans="3:10" x14ac:dyDescent="0.25">
      <c r="C14" s="26"/>
      <c r="D14" s="5">
        <v>8</v>
      </c>
      <c r="E14" s="5">
        <v>611313</v>
      </c>
      <c r="F14" s="2" t="s">
        <v>23</v>
      </c>
      <c r="G14" s="5">
        <v>270</v>
      </c>
      <c r="H14" s="39"/>
      <c r="I14" s="39"/>
      <c r="J14" s="39"/>
    </row>
    <row r="15" spans="3:10" x14ac:dyDescent="0.25">
      <c r="C15" s="26"/>
      <c r="D15" s="5">
        <v>9</v>
      </c>
      <c r="E15" s="5">
        <v>293195</v>
      </c>
      <c r="F15" s="2" t="s">
        <v>24</v>
      </c>
      <c r="G15" s="5">
        <v>270</v>
      </c>
      <c r="H15" s="39"/>
      <c r="I15" s="39"/>
      <c r="J15" s="39"/>
    </row>
    <row r="16" spans="3:10" x14ac:dyDescent="0.25">
      <c r="C16" s="26"/>
      <c r="D16" s="5">
        <v>10</v>
      </c>
      <c r="E16" s="5">
        <v>601414</v>
      </c>
      <c r="F16" s="2" t="s">
        <v>25</v>
      </c>
      <c r="G16" s="5">
        <v>270</v>
      </c>
      <c r="H16" s="39"/>
      <c r="I16" s="39"/>
      <c r="J16" s="39"/>
    </row>
    <row r="17" spans="3:10" x14ac:dyDescent="0.25">
      <c r="C17" s="26"/>
      <c r="D17" s="5">
        <v>11</v>
      </c>
      <c r="E17" s="5">
        <v>332536</v>
      </c>
      <c r="F17" s="2" t="s">
        <v>26</v>
      </c>
      <c r="G17" s="5">
        <v>270</v>
      </c>
      <c r="H17" s="39"/>
      <c r="I17" s="39"/>
      <c r="J17" s="39"/>
    </row>
    <row r="18" spans="3:10" x14ac:dyDescent="0.25">
      <c r="C18" s="26"/>
      <c r="D18" s="5">
        <v>12</v>
      </c>
      <c r="E18" s="5">
        <v>611306</v>
      </c>
      <c r="F18" s="2" t="s">
        <v>27</v>
      </c>
      <c r="G18" s="5">
        <v>270</v>
      </c>
      <c r="H18" s="39"/>
      <c r="I18" s="39"/>
      <c r="J18" s="39"/>
    </row>
    <row r="19" spans="3:10" x14ac:dyDescent="0.25">
      <c r="C19" s="26"/>
      <c r="D19" s="5">
        <v>13</v>
      </c>
      <c r="E19" s="5">
        <v>452395</v>
      </c>
      <c r="F19" s="2" t="s">
        <v>28</v>
      </c>
      <c r="G19" s="5">
        <v>270</v>
      </c>
      <c r="H19" s="39"/>
      <c r="I19" s="39"/>
      <c r="J19" s="39"/>
    </row>
    <row r="20" spans="3:10" x14ac:dyDescent="0.25">
      <c r="C20" s="27"/>
      <c r="D20" s="5">
        <v>14</v>
      </c>
      <c r="E20" s="5">
        <v>215590</v>
      </c>
      <c r="F20" s="2" t="s">
        <v>29</v>
      </c>
      <c r="G20" s="5">
        <v>2700</v>
      </c>
      <c r="H20" s="40"/>
      <c r="I20" s="40"/>
      <c r="J20" s="40"/>
    </row>
    <row r="21" spans="3:10" x14ac:dyDescent="0.25">
      <c r="C21" s="35" t="s">
        <v>32</v>
      </c>
      <c r="D21" s="5">
        <v>15</v>
      </c>
      <c r="E21" s="5">
        <f>E7</f>
        <v>248043</v>
      </c>
      <c r="F21" s="2" t="str">
        <f>F7</f>
        <v>Colmeias padrão Langstroth</v>
      </c>
      <c r="G21" s="5">
        <v>300</v>
      </c>
      <c r="H21" s="38">
        <v>0.33329999999999999</v>
      </c>
      <c r="I21" s="38">
        <v>0.33329999999999999</v>
      </c>
      <c r="J21" s="38">
        <v>0.33329999999999999</v>
      </c>
    </row>
    <row r="22" spans="3:10" x14ac:dyDescent="0.25">
      <c r="C22" s="35"/>
      <c r="D22" s="5">
        <v>16</v>
      </c>
      <c r="E22" s="5">
        <f t="shared" ref="E22:F36" si="0">E8</f>
        <v>414988</v>
      </c>
      <c r="F22" s="2" t="str">
        <f>F8</f>
        <v>Cavaletes de Concreto</v>
      </c>
      <c r="G22" s="5">
        <v>300</v>
      </c>
      <c r="H22" s="39"/>
      <c r="I22" s="39"/>
      <c r="J22" s="39"/>
    </row>
    <row r="23" spans="3:10" x14ac:dyDescent="0.25">
      <c r="C23" s="35"/>
      <c r="D23" s="5">
        <v>17</v>
      </c>
      <c r="E23" s="5">
        <f t="shared" si="0"/>
        <v>343184</v>
      </c>
      <c r="F23" s="2" t="str">
        <f t="shared" si="0"/>
        <v>Macacão para Apicultor</v>
      </c>
      <c r="G23" s="5">
        <v>60</v>
      </c>
      <c r="H23" s="39"/>
      <c r="I23" s="39"/>
      <c r="J23" s="39"/>
    </row>
    <row r="24" spans="3:10" x14ac:dyDescent="0.25">
      <c r="C24" s="35"/>
      <c r="D24" s="5">
        <v>18</v>
      </c>
      <c r="E24" s="5">
        <f t="shared" si="0"/>
        <v>607335</v>
      </c>
      <c r="F24" s="2" t="str">
        <f t="shared" si="0"/>
        <v>Máscara para apicultor</v>
      </c>
      <c r="G24" s="5">
        <v>60</v>
      </c>
      <c r="H24" s="39"/>
      <c r="I24" s="39"/>
      <c r="J24" s="39"/>
    </row>
    <row r="25" spans="3:10" x14ac:dyDescent="0.25">
      <c r="C25" s="35"/>
      <c r="D25" s="5">
        <v>19</v>
      </c>
      <c r="E25" s="5">
        <f t="shared" si="0"/>
        <v>603259</v>
      </c>
      <c r="F25" s="2" t="str">
        <f t="shared" si="0"/>
        <v>Luvas em Vaqueta para Apicultura</v>
      </c>
      <c r="G25" s="5">
        <v>60</v>
      </c>
      <c r="H25" s="39"/>
      <c r="I25" s="39"/>
      <c r="J25" s="39"/>
    </row>
    <row r="26" spans="3:10" x14ac:dyDescent="0.25">
      <c r="C26" s="35"/>
      <c r="D26" s="5">
        <v>20</v>
      </c>
      <c r="E26" s="5">
        <f t="shared" si="0"/>
        <v>482669</v>
      </c>
      <c r="F26" s="2" t="str">
        <f t="shared" si="0"/>
        <v xml:space="preserve">Botas em Látex </v>
      </c>
      <c r="G26" s="5">
        <v>60</v>
      </c>
      <c r="H26" s="39"/>
      <c r="I26" s="39"/>
      <c r="J26" s="39"/>
    </row>
    <row r="27" spans="3:10" x14ac:dyDescent="0.25">
      <c r="C27" s="35"/>
      <c r="D27" s="5">
        <v>21</v>
      </c>
      <c r="E27" s="5">
        <f t="shared" si="0"/>
        <v>292780</v>
      </c>
      <c r="F27" s="2" t="str">
        <f t="shared" si="0"/>
        <v>Formão para Apicultor</v>
      </c>
      <c r="G27" s="5">
        <v>30</v>
      </c>
      <c r="H27" s="39"/>
      <c r="I27" s="39"/>
      <c r="J27" s="39"/>
    </row>
    <row r="28" spans="3:10" x14ac:dyDescent="0.25">
      <c r="C28" s="35"/>
      <c r="D28" s="5">
        <v>22</v>
      </c>
      <c r="E28" s="5">
        <f t="shared" si="0"/>
        <v>611313</v>
      </c>
      <c r="F28" s="2" t="str">
        <f t="shared" si="0"/>
        <v>Saca Quadros</v>
      </c>
      <c r="G28" s="5">
        <v>30</v>
      </c>
      <c r="H28" s="39"/>
      <c r="I28" s="39"/>
      <c r="J28" s="39"/>
    </row>
    <row r="29" spans="3:10" x14ac:dyDescent="0.25">
      <c r="C29" s="35"/>
      <c r="D29" s="5">
        <v>23</v>
      </c>
      <c r="E29" s="5">
        <f t="shared" si="0"/>
        <v>293195</v>
      </c>
      <c r="F29" s="2" t="str">
        <f t="shared" si="0"/>
        <v>Fumigador</v>
      </c>
      <c r="G29" s="5">
        <v>30</v>
      </c>
      <c r="H29" s="39"/>
      <c r="I29" s="39"/>
      <c r="J29" s="39"/>
    </row>
    <row r="30" spans="3:10" x14ac:dyDescent="0.25">
      <c r="C30" s="35"/>
      <c r="D30" s="5">
        <v>24</v>
      </c>
      <c r="E30" s="5">
        <f t="shared" si="0"/>
        <v>601414</v>
      </c>
      <c r="F30" s="2" t="str">
        <f t="shared" si="0"/>
        <v>Tela excluidora de rainha</v>
      </c>
      <c r="G30" s="5">
        <v>30</v>
      </c>
      <c r="H30" s="39"/>
      <c r="I30" s="39"/>
      <c r="J30" s="39"/>
    </row>
    <row r="31" spans="3:10" x14ac:dyDescent="0.25">
      <c r="C31" s="35"/>
      <c r="D31" s="5">
        <v>25</v>
      </c>
      <c r="E31" s="5">
        <f t="shared" si="0"/>
        <v>332536</v>
      </c>
      <c r="F31" s="2" t="str">
        <f t="shared" si="0"/>
        <v>Incrustador de Cera</v>
      </c>
      <c r="G31" s="5">
        <v>30</v>
      </c>
      <c r="H31" s="39"/>
      <c r="I31" s="39"/>
      <c r="J31" s="39"/>
    </row>
    <row r="32" spans="3:10" x14ac:dyDescent="0.25">
      <c r="C32" s="35"/>
      <c r="D32" s="5">
        <v>26</v>
      </c>
      <c r="E32" s="5">
        <f t="shared" si="0"/>
        <v>611306</v>
      </c>
      <c r="F32" s="2" t="str">
        <f t="shared" si="0"/>
        <v>Vassourinha para apicultura</v>
      </c>
      <c r="G32" s="5">
        <v>30</v>
      </c>
      <c r="H32" s="39"/>
      <c r="I32" s="39"/>
      <c r="J32" s="39"/>
    </row>
    <row r="33" spans="3:10" x14ac:dyDescent="0.25">
      <c r="C33" s="35"/>
      <c r="D33" s="5">
        <v>27</v>
      </c>
      <c r="E33" s="5">
        <f t="shared" si="0"/>
        <v>452395</v>
      </c>
      <c r="F33" s="2" t="str">
        <f t="shared" si="0"/>
        <v>Carrinho de Mão para apicultura</v>
      </c>
      <c r="G33" s="5">
        <v>30</v>
      </c>
      <c r="H33" s="39"/>
      <c r="I33" s="39"/>
      <c r="J33" s="39"/>
    </row>
    <row r="34" spans="3:10" x14ac:dyDescent="0.25">
      <c r="C34" s="35"/>
      <c r="D34" s="5">
        <v>28</v>
      </c>
      <c r="E34" s="5">
        <f t="shared" si="0"/>
        <v>215590</v>
      </c>
      <c r="F34" s="2" t="str">
        <f t="shared" si="0"/>
        <v>Cera Alveolada</v>
      </c>
      <c r="G34" s="5">
        <v>300</v>
      </c>
      <c r="H34" s="40"/>
      <c r="I34" s="40"/>
      <c r="J34" s="40"/>
    </row>
    <row r="35" spans="3:10" x14ac:dyDescent="0.25">
      <c r="C35" s="25" t="s">
        <v>33</v>
      </c>
      <c r="D35" s="5">
        <v>29</v>
      </c>
      <c r="E35" s="5">
        <f>E21</f>
        <v>248043</v>
      </c>
      <c r="F35" s="2" t="str">
        <f>F21</f>
        <v>Colmeias padrão Langstroth</v>
      </c>
      <c r="G35" s="5">
        <v>2400</v>
      </c>
      <c r="H35" s="38" t="s">
        <v>13</v>
      </c>
      <c r="I35" s="38">
        <v>0.5</v>
      </c>
      <c r="J35" s="38">
        <v>0.5</v>
      </c>
    </row>
    <row r="36" spans="3:10" x14ac:dyDescent="0.25">
      <c r="C36" s="27"/>
      <c r="D36" s="5">
        <v>30</v>
      </c>
      <c r="E36" s="5">
        <f t="shared" si="0"/>
        <v>414988</v>
      </c>
      <c r="F36" s="2" t="s">
        <v>17</v>
      </c>
      <c r="G36" s="5">
        <v>2400</v>
      </c>
      <c r="H36" s="40"/>
      <c r="I36" s="40"/>
      <c r="J36" s="40"/>
    </row>
    <row r="37" spans="3:10" x14ac:dyDescent="0.25">
      <c r="C37" s="28" t="s">
        <v>34</v>
      </c>
      <c r="D37" s="5">
        <v>31</v>
      </c>
      <c r="E37" s="5">
        <f>E7</f>
        <v>248043</v>
      </c>
      <c r="F37" s="2" t="s">
        <v>16</v>
      </c>
      <c r="G37" s="5">
        <v>100</v>
      </c>
      <c r="H37" s="38" t="s">
        <v>13</v>
      </c>
      <c r="I37" s="38">
        <v>0.5</v>
      </c>
      <c r="J37" s="38">
        <v>0.5</v>
      </c>
    </row>
    <row r="38" spans="3:10" x14ac:dyDescent="0.25">
      <c r="C38" s="29"/>
      <c r="D38" s="5">
        <v>32</v>
      </c>
      <c r="E38" s="5">
        <f>E8</f>
        <v>414988</v>
      </c>
      <c r="F38" s="2" t="s">
        <v>17</v>
      </c>
      <c r="G38" s="5">
        <v>100</v>
      </c>
      <c r="H38" s="40"/>
      <c r="I38" s="40"/>
      <c r="J38" s="40"/>
    </row>
    <row r="39" spans="3:10" x14ac:dyDescent="0.25">
      <c r="C39" s="25" t="s">
        <v>35</v>
      </c>
      <c r="D39" s="5">
        <v>33</v>
      </c>
      <c r="E39" s="5">
        <f>E9</f>
        <v>343184</v>
      </c>
      <c r="F39" s="2" t="str">
        <f>F23</f>
        <v>Macacão para Apicultor</v>
      </c>
      <c r="G39" s="5">
        <v>180</v>
      </c>
      <c r="H39" s="38">
        <v>0.5</v>
      </c>
      <c r="I39" s="38">
        <v>0.5</v>
      </c>
      <c r="J39" s="38" t="s">
        <v>13</v>
      </c>
    </row>
    <row r="40" spans="3:10" x14ac:dyDescent="0.25">
      <c r="C40" s="27"/>
      <c r="D40" s="5">
        <v>34</v>
      </c>
      <c r="E40" s="5">
        <v>607335</v>
      </c>
      <c r="F40" s="2" t="str">
        <f>F24</f>
        <v>Máscara para apicultor</v>
      </c>
      <c r="G40" s="5">
        <v>180</v>
      </c>
      <c r="H40" s="40"/>
      <c r="I40" s="40"/>
      <c r="J40" s="40"/>
    </row>
    <row r="41" spans="3:10" x14ac:dyDescent="0.25">
      <c r="C41" s="28" t="s">
        <v>36</v>
      </c>
      <c r="D41" s="5">
        <v>35</v>
      </c>
      <c r="E41" s="5">
        <f>E9</f>
        <v>343184</v>
      </c>
      <c r="F41" s="2" t="s">
        <v>18</v>
      </c>
      <c r="G41" s="5">
        <v>20</v>
      </c>
      <c r="H41" s="38">
        <v>0.5</v>
      </c>
      <c r="I41" s="38">
        <v>0.5</v>
      </c>
      <c r="J41" s="38" t="s">
        <v>13</v>
      </c>
    </row>
    <row r="42" spans="3:10" x14ac:dyDescent="0.25">
      <c r="C42" s="29"/>
      <c r="D42" s="5">
        <v>36</v>
      </c>
      <c r="E42" s="5">
        <f>E10</f>
        <v>607335</v>
      </c>
      <c r="F42" s="2" t="s">
        <v>19</v>
      </c>
      <c r="G42" s="5">
        <v>20</v>
      </c>
      <c r="H42" s="40"/>
      <c r="I42" s="40"/>
      <c r="J42" s="40"/>
    </row>
    <row r="43" spans="3:10" x14ac:dyDescent="0.25">
      <c r="C43" s="25"/>
      <c r="D43" s="5">
        <v>37</v>
      </c>
      <c r="E43" s="5">
        <f>E11</f>
        <v>603259</v>
      </c>
      <c r="F43" s="2" t="str">
        <f>F25</f>
        <v>Luvas em Vaqueta para Apicultura</v>
      </c>
      <c r="G43" s="5">
        <v>200</v>
      </c>
      <c r="H43" s="4">
        <v>0.25</v>
      </c>
      <c r="I43" s="4">
        <v>0.25</v>
      </c>
      <c r="J43" s="6">
        <v>0.5</v>
      </c>
    </row>
    <row r="44" spans="3:10" x14ac:dyDescent="0.25">
      <c r="C44" s="26"/>
      <c r="D44" s="5">
        <v>38</v>
      </c>
      <c r="E44" s="5">
        <f>E12</f>
        <v>482669</v>
      </c>
      <c r="F44" s="2" t="s">
        <v>21</v>
      </c>
      <c r="G44" s="5">
        <v>200</v>
      </c>
      <c r="H44" s="4">
        <v>0.25</v>
      </c>
      <c r="I44" s="4">
        <v>0.25</v>
      </c>
      <c r="J44" s="6">
        <v>0.5</v>
      </c>
    </row>
    <row r="45" spans="3:10" x14ac:dyDescent="0.25">
      <c r="C45" s="26"/>
      <c r="D45" s="5">
        <v>39</v>
      </c>
      <c r="E45" s="5">
        <f>E15</f>
        <v>293195</v>
      </c>
      <c r="F45" s="2" t="s">
        <v>24</v>
      </c>
      <c r="G45" s="5">
        <v>100</v>
      </c>
      <c r="H45" s="4">
        <v>0.25</v>
      </c>
      <c r="I45" s="4">
        <v>0.25</v>
      </c>
      <c r="J45" s="6">
        <v>0.5</v>
      </c>
    </row>
    <row r="46" spans="3:10" x14ac:dyDescent="0.25">
      <c r="C46" s="26"/>
      <c r="D46" s="5">
        <v>40</v>
      </c>
      <c r="E46" s="5">
        <f>E16</f>
        <v>601414</v>
      </c>
      <c r="F46" s="2" t="s">
        <v>25</v>
      </c>
      <c r="G46" s="5">
        <v>100</v>
      </c>
      <c r="H46" s="4">
        <v>0.25</v>
      </c>
      <c r="I46" s="4">
        <v>0.25</v>
      </c>
      <c r="J46" s="6">
        <v>0.5</v>
      </c>
    </row>
    <row r="47" spans="3:10" x14ac:dyDescent="0.25">
      <c r="C47" s="26"/>
      <c r="D47" s="5">
        <v>41</v>
      </c>
      <c r="E47" s="5">
        <v>332536</v>
      </c>
      <c r="F47" s="2" t="s">
        <v>26</v>
      </c>
      <c r="G47" s="5">
        <v>100</v>
      </c>
      <c r="H47" s="4">
        <v>0.25</v>
      </c>
      <c r="I47" s="4">
        <v>0.25</v>
      </c>
      <c r="J47" s="6">
        <v>0.5</v>
      </c>
    </row>
    <row r="48" spans="3:10" x14ac:dyDescent="0.25">
      <c r="C48" s="26"/>
      <c r="D48" s="5">
        <v>42</v>
      </c>
      <c r="E48" s="5">
        <f>E32</f>
        <v>611306</v>
      </c>
      <c r="F48" s="2" t="s">
        <v>27</v>
      </c>
      <c r="G48" s="5">
        <v>100</v>
      </c>
      <c r="H48" s="4">
        <v>0.25</v>
      </c>
      <c r="I48" s="4">
        <v>0.25</v>
      </c>
      <c r="J48" s="6">
        <v>0.5</v>
      </c>
    </row>
    <row r="49" spans="3:10" x14ac:dyDescent="0.25">
      <c r="C49" s="26"/>
      <c r="D49" s="5">
        <v>43</v>
      </c>
      <c r="E49" s="28">
        <f>E34</f>
        <v>215590</v>
      </c>
      <c r="F49" s="2" t="s">
        <v>29</v>
      </c>
      <c r="G49" s="5">
        <v>2900</v>
      </c>
      <c r="H49" s="4">
        <v>0.33329999999999999</v>
      </c>
      <c r="I49" s="4">
        <v>0.33329999999999999</v>
      </c>
      <c r="J49" s="6">
        <v>0.33329999999999999</v>
      </c>
    </row>
    <row r="50" spans="3:10" ht="45" x14ac:dyDescent="0.25">
      <c r="C50" s="27"/>
      <c r="D50" s="5">
        <v>44</v>
      </c>
      <c r="E50" s="29"/>
      <c r="F50" s="2" t="s">
        <v>37</v>
      </c>
      <c r="G50" s="5">
        <v>100</v>
      </c>
      <c r="H50" s="4">
        <v>0.33329999999999999</v>
      </c>
      <c r="I50" s="4">
        <v>0.33329999999999999</v>
      </c>
      <c r="J50" s="6">
        <v>0.33329999999999999</v>
      </c>
    </row>
  </sheetData>
  <mergeCells count="33">
    <mergeCell ref="J39:J40"/>
    <mergeCell ref="I7:I20"/>
    <mergeCell ref="H5:J5"/>
    <mergeCell ref="C41:C42"/>
    <mergeCell ref="C43:C50"/>
    <mergeCell ref="E49:E50"/>
    <mergeCell ref="C5:C6"/>
    <mergeCell ref="D5:D6"/>
    <mergeCell ref="E5:E6"/>
    <mergeCell ref="C7:C20"/>
    <mergeCell ref="C21:C34"/>
    <mergeCell ref="C35:C36"/>
    <mergeCell ref="C37:C38"/>
    <mergeCell ref="C39:C40"/>
    <mergeCell ref="H41:H42"/>
    <mergeCell ref="I39:I40"/>
    <mergeCell ref="I41:I42"/>
    <mergeCell ref="J7:J20"/>
    <mergeCell ref="J41:J42"/>
    <mergeCell ref="C4:J4"/>
    <mergeCell ref="H37:H38"/>
    <mergeCell ref="I37:I38"/>
    <mergeCell ref="J37:J38"/>
    <mergeCell ref="H39:H40"/>
    <mergeCell ref="H21:H34"/>
    <mergeCell ref="I21:I34"/>
    <mergeCell ref="J21:J34"/>
    <mergeCell ref="H35:H36"/>
    <mergeCell ref="I35:I36"/>
    <mergeCell ref="J35:J36"/>
    <mergeCell ref="F5:F6"/>
    <mergeCell ref="G5:G6"/>
    <mergeCell ref="H7:H20"/>
  </mergeCells>
  <phoneticPr fontId="4" type="noConversion"/>
  <pageMargins left="0.25" right="0.25" top="0.75" bottom="0.75" header="0.3" footer="0.3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L16"/>
  <sheetViews>
    <sheetView tabSelected="1" workbookViewId="0">
      <selection activeCell="D4" sqref="D4:L16"/>
    </sheetView>
  </sheetViews>
  <sheetFormatPr defaultRowHeight="15" x14ac:dyDescent="0.25"/>
  <sheetData>
    <row r="4" spans="4:12" x14ac:dyDescent="0.25">
      <c r="D4" s="42" t="s">
        <v>9</v>
      </c>
      <c r="E4" s="42"/>
      <c r="F4" s="42"/>
      <c r="G4" s="42"/>
      <c r="H4" s="42"/>
      <c r="I4" s="42"/>
      <c r="J4" s="42"/>
      <c r="K4" s="42"/>
      <c r="L4" s="42"/>
    </row>
    <row r="5" spans="4:12" x14ac:dyDescent="0.25">
      <c r="D5" s="42" t="s">
        <v>4</v>
      </c>
      <c r="E5" s="42" t="s">
        <v>10</v>
      </c>
      <c r="F5" s="42"/>
      <c r="G5" s="42" t="s">
        <v>11</v>
      </c>
      <c r="H5" s="42"/>
      <c r="I5" s="42" t="s">
        <v>2</v>
      </c>
      <c r="J5" s="42"/>
      <c r="K5" s="42" t="s">
        <v>3</v>
      </c>
      <c r="L5" s="42"/>
    </row>
    <row r="6" spans="4:12" x14ac:dyDescent="0.25">
      <c r="D6" s="42"/>
      <c r="E6" s="42"/>
      <c r="F6" s="42"/>
      <c r="G6" s="42"/>
      <c r="H6" s="42"/>
      <c r="I6" s="42"/>
      <c r="J6" s="42"/>
      <c r="K6" s="42"/>
      <c r="L6" s="42"/>
    </row>
    <row r="7" spans="4:12" x14ac:dyDescent="0.25">
      <c r="D7" s="7">
        <v>1</v>
      </c>
      <c r="E7" s="41"/>
      <c r="F7" s="41"/>
      <c r="G7" s="41"/>
      <c r="H7" s="41"/>
      <c r="I7" s="41"/>
      <c r="J7" s="41"/>
      <c r="K7" s="41"/>
      <c r="L7" s="41"/>
    </row>
    <row r="8" spans="4:12" x14ac:dyDescent="0.25">
      <c r="D8" s="7">
        <v>2</v>
      </c>
      <c r="E8" s="41"/>
      <c r="F8" s="41"/>
      <c r="G8" s="41"/>
      <c r="H8" s="41"/>
      <c r="I8" s="41"/>
      <c r="J8" s="41"/>
      <c r="K8" s="41"/>
      <c r="L8" s="41"/>
    </row>
    <row r="9" spans="4:12" x14ac:dyDescent="0.25">
      <c r="D9" s="7">
        <v>3</v>
      </c>
      <c r="E9" s="41"/>
      <c r="F9" s="41"/>
      <c r="G9" s="41"/>
      <c r="H9" s="41"/>
      <c r="I9" s="41"/>
      <c r="J9" s="41"/>
      <c r="K9" s="41"/>
      <c r="L9" s="41"/>
    </row>
    <row r="10" spans="4:12" x14ac:dyDescent="0.25">
      <c r="D10" s="7">
        <v>4</v>
      </c>
      <c r="E10" s="41"/>
      <c r="F10" s="41"/>
      <c r="G10" s="41"/>
      <c r="H10" s="41"/>
      <c r="I10" s="41"/>
      <c r="J10" s="41"/>
      <c r="K10" s="41"/>
      <c r="L10" s="41"/>
    </row>
    <row r="11" spans="4:12" x14ac:dyDescent="0.25">
      <c r="D11" s="8" t="s">
        <v>14</v>
      </c>
      <c r="E11" s="41" t="s">
        <v>14</v>
      </c>
      <c r="F11" s="41"/>
      <c r="G11" s="41" t="s">
        <v>14</v>
      </c>
      <c r="H11" s="41"/>
      <c r="I11" s="41" t="s">
        <v>14</v>
      </c>
      <c r="J11" s="41"/>
      <c r="K11" s="41" t="s">
        <v>14</v>
      </c>
      <c r="L11" s="41"/>
    </row>
    <row r="12" spans="4:12" x14ac:dyDescent="0.25">
      <c r="D12" s="8"/>
      <c r="E12" s="41"/>
      <c r="F12" s="41"/>
      <c r="G12" s="41"/>
      <c r="H12" s="41"/>
      <c r="I12" s="41"/>
      <c r="J12" s="41"/>
      <c r="K12" s="41"/>
      <c r="L12" s="41"/>
    </row>
    <row r="13" spans="4:12" x14ac:dyDescent="0.25">
      <c r="D13" s="43" t="s">
        <v>12</v>
      </c>
      <c r="E13" s="43"/>
      <c r="F13" s="43"/>
      <c r="G13" s="43"/>
      <c r="H13" s="43"/>
      <c r="I13" s="43"/>
      <c r="J13" s="43"/>
      <c r="K13" s="43"/>
      <c r="L13" s="43"/>
    </row>
    <row r="14" spans="4:12" x14ac:dyDescent="0.25">
      <c r="D14" s="43"/>
      <c r="E14" s="43"/>
      <c r="F14" s="43"/>
      <c r="G14" s="43"/>
      <c r="H14" s="43"/>
      <c r="I14" s="43"/>
      <c r="J14" s="43"/>
      <c r="K14" s="43"/>
      <c r="L14" s="43"/>
    </row>
    <row r="15" spans="4:12" x14ac:dyDescent="0.25">
      <c r="D15" s="43"/>
      <c r="E15" s="43"/>
      <c r="F15" s="43"/>
      <c r="G15" s="43"/>
      <c r="H15" s="43"/>
      <c r="I15" s="43"/>
      <c r="J15" s="43"/>
      <c r="K15" s="43"/>
      <c r="L15" s="43"/>
    </row>
    <row r="16" spans="4:12" x14ac:dyDescent="0.25">
      <c r="D16" s="43"/>
      <c r="E16" s="43"/>
      <c r="F16" s="43"/>
      <c r="G16" s="43"/>
      <c r="H16" s="43"/>
      <c r="I16" s="43"/>
      <c r="J16" s="43"/>
      <c r="K16" s="43"/>
      <c r="L16" s="43"/>
    </row>
  </sheetData>
  <mergeCells count="31">
    <mergeCell ref="D13:L16"/>
    <mergeCell ref="K8:L8"/>
    <mergeCell ref="G10:H10"/>
    <mergeCell ref="I10:J10"/>
    <mergeCell ref="K10:L10"/>
    <mergeCell ref="G9:H9"/>
    <mergeCell ref="I9:J9"/>
    <mergeCell ref="K9:L9"/>
    <mergeCell ref="G8:H8"/>
    <mergeCell ref="I8:J8"/>
    <mergeCell ref="E8:F8"/>
    <mergeCell ref="E9:F9"/>
    <mergeCell ref="E10:F10"/>
    <mergeCell ref="E11:F11"/>
    <mergeCell ref="E12:F12"/>
    <mergeCell ref="G11:H11"/>
    <mergeCell ref="G5:H6"/>
    <mergeCell ref="I5:J6"/>
    <mergeCell ref="D4:L4"/>
    <mergeCell ref="K5:L6"/>
    <mergeCell ref="E7:F7"/>
    <mergeCell ref="D5:D6"/>
    <mergeCell ref="E5:F6"/>
    <mergeCell ref="G7:H7"/>
    <mergeCell ref="I7:J7"/>
    <mergeCell ref="K7:L7"/>
    <mergeCell ref="G12:H12"/>
    <mergeCell ref="I11:J11"/>
    <mergeCell ref="I12:J12"/>
    <mergeCell ref="K11:L11"/>
    <mergeCell ref="K12:L1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Anexo II - Planilha de Escopo</vt:lpstr>
      <vt:lpstr>Cronograma Físico e Financeiro</vt:lpstr>
      <vt:lpstr>Modelo de Planilha de Preços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Thiago Cedraz</dc:creator>
  <cp:lastModifiedBy>Jorge Ricardo Rocha Melo</cp:lastModifiedBy>
  <cp:lastPrinted>2023-09-29T00:58:36Z</cp:lastPrinted>
  <dcterms:created xsi:type="dcterms:W3CDTF">2021-08-31T18:20:09Z</dcterms:created>
  <dcterms:modified xsi:type="dcterms:W3CDTF">2023-10-18T15:56:45Z</dcterms:modified>
</cp:coreProperties>
</file>