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rio.guimaraes\Downloads\"/>
    </mc:Choice>
  </mc:AlternateContent>
  <xr:revisionPtr revIDLastSave="0" documentId="8_{8EE090FC-4A39-46C6-92CF-946BA5107D59}" xr6:coauthVersionLast="47" xr6:coauthVersionMax="47" xr10:uidLastSave="{00000000-0000-0000-0000-000000000000}"/>
  <bookViews>
    <workbookView xWindow="-28920" yWindow="-120" windowWidth="29040" windowHeight="15840" xr2:uid="{F23D3743-722B-45A8-BC9C-27520DC4D6C2}"/>
  </bookViews>
  <sheets>
    <sheet name="Quadro de Inversões" sheetId="1" r:id="rId1"/>
  </sheets>
  <externalReferences>
    <externalReference r:id="rId2"/>
  </externalReferences>
  <definedNames>
    <definedName name="_xlnm.Print_Area" localSheetId="0">'Quadro de Inversões'!$A$1:$F$71</definedName>
    <definedName name="Excel_BuiltIn_Print_Area_4">[1]VIAGENS!#REF!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8" i="1" l="1"/>
  <c r="F68" i="1" s="1"/>
  <c r="E67" i="1"/>
  <c r="F67" i="1" s="1"/>
  <c r="E66" i="1"/>
  <c r="F66" i="1" s="1"/>
  <c r="E65" i="1"/>
  <c r="F65" i="1" s="1"/>
  <c r="F64" i="1" s="1"/>
  <c r="E63" i="1"/>
  <c r="F63" i="1" s="1"/>
  <c r="E62" i="1"/>
  <c r="F62" i="1" s="1"/>
  <c r="E61" i="1"/>
  <c r="F61" i="1" s="1"/>
  <c r="E60" i="1"/>
  <c r="F60" i="1" s="1"/>
  <c r="E59" i="1"/>
  <c r="F59" i="1" s="1"/>
  <c r="F58" i="1" s="1"/>
  <c r="F57" i="1" s="1"/>
  <c r="E56" i="1"/>
  <c r="F56" i="1"/>
  <c r="F55" i="1" s="1"/>
  <c r="E54" i="1"/>
  <c r="F54" i="1" s="1"/>
  <c r="E53" i="1"/>
  <c r="F53" i="1" s="1"/>
  <c r="E52" i="1"/>
  <c r="F52" i="1" s="1"/>
  <c r="E51" i="1"/>
  <c r="F51" i="1" s="1"/>
  <c r="E50" i="1"/>
  <c r="F50" i="1" s="1"/>
  <c r="E49" i="1"/>
  <c r="F49" i="1" s="1"/>
  <c r="G33" i="1"/>
  <c r="E29" i="1"/>
  <c r="F29" i="1" s="1"/>
  <c r="H29" i="1" s="1"/>
  <c r="D29" i="1"/>
  <c r="E28" i="1"/>
  <c r="F28" i="1" s="1"/>
  <c r="H28" i="1" s="1"/>
  <c r="E27" i="1"/>
  <c r="F27" i="1" s="1"/>
  <c r="H27" i="1" s="1"/>
  <c r="E26" i="1"/>
  <c r="F26" i="1" s="1"/>
  <c r="E24" i="1"/>
  <c r="F24" i="1" s="1"/>
  <c r="H24" i="1" s="1"/>
  <c r="E23" i="1"/>
  <c r="F23" i="1" s="1"/>
  <c r="H23" i="1" s="1"/>
  <c r="F22" i="1"/>
  <c r="H22" i="1" s="1"/>
  <c r="E21" i="1"/>
  <c r="D21" i="1"/>
  <c r="E20" i="1"/>
  <c r="D20" i="1"/>
  <c r="F20" i="1" s="1"/>
  <c r="E17" i="1"/>
  <c r="D17" i="1"/>
  <c r="E15" i="1"/>
  <c r="F15" i="1" s="1"/>
  <c r="H15" i="1" s="1"/>
  <c r="E14" i="1"/>
  <c r="F14" i="1" s="1"/>
  <c r="H14" i="1" s="1"/>
  <c r="E13" i="1"/>
  <c r="F13" i="1" s="1"/>
  <c r="H13" i="1" s="1"/>
  <c r="E12" i="1"/>
  <c r="D12" i="1"/>
  <c r="E11" i="1"/>
  <c r="D11" i="1"/>
  <c r="F11" i="1" s="1"/>
  <c r="H10" i="1"/>
  <c r="E10" i="1"/>
  <c r="F21" i="1" l="1"/>
  <c r="H21" i="1" s="1"/>
  <c r="F48" i="1"/>
  <c r="F17" i="1"/>
  <c r="F16" i="1" s="1"/>
  <c r="F12" i="1"/>
  <c r="H12" i="1" s="1"/>
  <c r="F69" i="1"/>
  <c r="H11" i="1"/>
  <c r="F9" i="1"/>
  <c r="F25" i="1"/>
  <c r="H25" i="1" s="1"/>
  <c r="H26" i="1"/>
  <c r="H16" i="1"/>
  <c r="F19" i="1"/>
  <c r="H20" i="1"/>
  <c r="H17" i="1" l="1"/>
  <c r="H19" i="1"/>
  <c r="F18" i="1"/>
  <c r="H18" i="1" s="1"/>
  <c r="F30" i="1"/>
  <c r="H9" i="1"/>
  <c r="F33" i="1" l="1"/>
  <c r="H30" i="1"/>
  <c r="H33" i="1" s="1"/>
  <c r="H35" i="1" s="1"/>
</calcChain>
</file>

<file path=xl/sharedStrings.xml><?xml version="1.0" encoding="utf-8"?>
<sst xmlns="http://schemas.openxmlformats.org/spreadsheetml/2006/main" count="136" uniqueCount="51">
  <si>
    <t>FORTALECIMENTO DA CAJUCULTURA NO ESTADO DO PIAUÍ</t>
  </si>
  <si>
    <t>ORÇAMENTO BÁSICO</t>
  </si>
  <si>
    <t>ITEM</t>
  </si>
  <si>
    <t>DISCRIMINAÇÃO</t>
  </si>
  <si>
    <t>Unid</t>
  </si>
  <si>
    <t>quant.</t>
  </si>
  <si>
    <t>Vr.Unit.</t>
  </si>
  <si>
    <t>Vr.total</t>
  </si>
  <si>
    <t>1.0</t>
  </si>
  <si>
    <t>CADASTRO, ANÁLISE E SELEÇÃO DE FAMÍLIAS</t>
  </si>
  <si>
    <t>1.1</t>
  </si>
  <si>
    <t>Capacitação das equipes</t>
  </si>
  <si>
    <t>Hora</t>
  </si>
  <si>
    <t>1.2</t>
  </si>
  <si>
    <t>Cadastradores de N.Médio</t>
  </si>
  <si>
    <t>1.3</t>
  </si>
  <si>
    <t>Hospedagem e deslocamento</t>
  </si>
  <si>
    <t>Dia</t>
  </si>
  <si>
    <t>1.4</t>
  </si>
  <si>
    <t>Serviços Gráficos (Relatórios, cópias etc)</t>
  </si>
  <si>
    <t>1.5</t>
  </si>
  <si>
    <t>Despesas de Logística (Veículos,comunic.)</t>
  </si>
  <si>
    <t>1.6</t>
  </si>
  <si>
    <t>Coordenador de Equipes</t>
  </si>
  <si>
    <t>mês</t>
  </si>
  <si>
    <t>2.0</t>
  </si>
  <si>
    <t>FORNECIMENTO DE MUDAS</t>
  </si>
  <si>
    <t>2.1</t>
  </si>
  <si>
    <t>Aquisição de mudas* (custo de entrega incluso)</t>
  </si>
  <si>
    <t>3.0</t>
  </si>
  <si>
    <t>ACOMPANHAMENTO E AVALIAÇÃO</t>
  </si>
  <si>
    <t>3.1</t>
  </si>
  <si>
    <t>Acompanhamento na aquisição, entrega  e desenvolvimento das ações</t>
  </si>
  <si>
    <t>3.1.1</t>
  </si>
  <si>
    <t>Técnicos de nível médio</t>
  </si>
  <si>
    <t>3.1.2</t>
  </si>
  <si>
    <t>3.1.3</t>
  </si>
  <si>
    <t>3.1.4</t>
  </si>
  <si>
    <t>3.1.5</t>
  </si>
  <si>
    <t>3.2</t>
  </si>
  <si>
    <t>Avaliação de Resultados</t>
  </si>
  <si>
    <t>3.2.1</t>
  </si>
  <si>
    <t>Relatório Final (inclusive fotos)-2 vias</t>
  </si>
  <si>
    <t>3.2.2</t>
  </si>
  <si>
    <t>Técnico de Nível Superior (Agrônomo)</t>
  </si>
  <si>
    <t>3.2.3</t>
  </si>
  <si>
    <t>3.2.4</t>
  </si>
  <si>
    <t>TOTAL</t>
  </si>
  <si>
    <t>Custo por Muda</t>
  </si>
  <si>
    <t>1490 beneficiados(selecionados)</t>
  </si>
  <si>
    <t>PLANILHA DE PREÇOS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</si>
</sst>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3" formatCode="_-* #,##0.00_-;\-* #,##0.00_-;_-* &quot;-&quot;??_-;_-@_-"/>
    <numFmt numFmtId="164" formatCode="_(* #,##0.00_);_(* \(#,##0.00\);_(* \-??_);_(@_)"/>
    <numFmt numFmtId="165" formatCode="mm/yy"/>
    <numFmt numFmtId="166" formatCode="_(&quot;R$&quot;* #,##0.00_);_(&quot;R$&quot;* \(#,##0.00\);_(&quot;R$&quot;* \-??_);_(@_)"/>
    <numFmt numFmtId="167" formatCode="_(* #,##0_);_(* \(#,##0\);_(* \-??_);_(@_)"/>
    <numFmt numFmtId="168" formatCode="_(* #,##0.00_);_(* \(#,##0.00\);_(* &quot;-&quot;??_);_(@_)"/>
    <numFmt numFmtId="169" formatCode="0.00000"/>
    <numFmt numFmtId="170" formatCode="_-* #,##0.0000000_-;\-* #,##0.0000000_-;_-* &quot;-&quot;??_-;_-@_-"/>
  </numFmts>
  <fonts count="9" x14ac:knownFonts="1">
    <font>
      <sz val="10"/>
      <name val="Arial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color indexed="12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b/>
      <i/>
      <sz val="10"/>
      <name val="Arial"/>
      <family val="2"/>
    </font>
    <font>
      <sz val="10"/>
      <color indexed="10"/>
      <name val="Arial"/>
      <family val="2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</borders>
  <cellStyleXfs count="3">
    <xf numFmtId="0" fontId="0" fillId="0" borderId="0"/>
    <xf numFmtId="164" fontId="3" fillId="0" borderId="0" applyFill="0" applyBorder="0" applyAlignment="0" applyProtection="0"/>
    <xf numFmtId="166" fontId="3" fillId="0" borderId="0" applyFill="0" applyBorder="0" applyAlignment="0" applyProtection="0"/>
  </cellStyleXfs>
  <cellXfs count="67">
    <xf numFmtId="0" fontId="0" fillId="0" borderId="0" xfId="0"/>
    <xf numFmtId="0" fontId="1" fillId="0" borderId="0" xfId="0" applyFont="1" applyAlignment="1">
      <alignment horizontal="left" vertical="center" wrapText="1"/>
    </xf>
    <xf numFmtId="2" fontId="0" fillId="0" borderId="0" xfId="0" applyNumberFormat="1" applyAlignment="1">
      <alignment horizontal="center"/>
    </xf>
    <xf numFmtId="0" fontId="1" fillId="0" borderId="0" xfId="0" applyFont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/>
    <xf numFmtId="164" fontId="2" fillId="0" borderId="0" xfId="1" applyFont="1" applyFill="1" applyBorder="1" applyAlignment="1" applyProtection="1">
      <alignment horizontal="center"/>
    </xf>
    <xf numFmtId="165" fontId="4" fillId="0" borderId="0" xfId="0" applyNumberFormat="1" applyFont="1" applyAlignment="1">
      <alignment horizontal="center"/>
    </xf>
    <xf numFmtId="2" fontId="4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  <xf numFmtId="164" fontId="2" fillId="0" borderId="0" xfId="1" applyFont="1" applyFill="1" applyBorder="1" applyAlignment="1" applyProtection="1">
      <alignment horizontal="center"/>
    </xf>
    <xf numFmtId="166" fontId="2" fillId="0" borderId="0" xfId="2" applyFont="1" applyFill="1" applyBorder="1" applyAlignment="1" applyProtection="1"/>
    <xf numFmtId="2" fontId="2" fillId="0" borderId="0" xfId="2" applyNumberFormat="1" applyFont="1" applyFill="1" applyBorder="1" applyAlignment="1" applyProtection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164" fontId="2" fillId="0" borderId="3" xfId="1" applyFont="1" applyFill="1" applyBorder="1" applyAlignment="1" applyProtection="1">
      <alignment horizontal="center"/>
    </xf>
    <xf numFmtId="164" fontId="2" fillId="0" borderId="4" xfId="1" applyFont="1" applyFill="1" applyBorder="1" applyAlignment="1" applyProtection="1">
      <alignment horizontal="center"/>
    </xf>
    <xf numFmtId="164" fontId="2" fillId="0" borderId="5" xfId="1" applyFont="1" applyFill="1" applyBorder="1" applyAlignment="1" applyProtection="1">
      <alignment horizontal="center"/>
    </xf>
    <xf numFmtId="0" fontId="1" fillId="0" borderId="6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 wrapText="1"/>
    </xf>
    <xf numFmtId="164" fontId="0" fillId="0" borderId="6" xfId="1" applyFont="1" applyFill="1" applyBorder="1" applyAlignment="1" applyProtection="1">
      <alignment horizontal="center"/>
    </xf>
    <xf numFmtId="164" fontId="1" fillId="0" borderId="6" xfId="1" applyFont="1" applyFill="1" applyBorder="1" applyAlignment="1" applyProtection="1">
      <alignment horizontal="right"/>
    </xf>
    <xf numFmtId="167" fontId="0" fillId="0" borderId="0" xfId="0" applyNumberFormat="1"/>
    <xf numFmtId="0" fontId="2" fillId="0" borderId="7" xfId="0" applyFont="1" applyBorder="1" applyAlignment="1">
      <alignment horizontal="left" vertical="top"/>
    </xf>
    <xf numFmtId="0" fontId="2" fillId="0" borderId="7" xfId="0" applyFont="1" applyBorder="1" applyAlignment="1">
      <alignment wrapText="1"/>
    </xf>
    <xf numFmtId="164" fontId="0" fillId="0" borderId="7" xfId="1" applyFont="1" applyFill="1" applyBorder="1" applyAlignment="1" applyProtection="1"/>
    <xf numFmtId="164" fontId="2" fillId="0" borderId="7" xfId="1" applyFont="1" applyFill="1" applyBorder="1" applyAlignment="1" applyProtection="1"/>
    <xf numFmtId="4" fontId="5" fillId="0" borderId="0" xfId="2" applyNumberFormat="1" applyFont="1" applyFill="1" applyBorder="1" applyAlignment="1" applyProtection="1"/>
    <xf numFmtId="2" fontId="4" fillId="0" borderId="0" xfId="2" applyNumberFormat="1" applyFont="1" applyFill="1" applyBorder="1" applyAlignment="1" applyProtection="1">
      <alignment horizontal="center"/>
    </xf>
    <xf numFmtId="49" fontId="3" fillId="0" borderId="7" xfId="0" applyNumberFormat="1" applyFont="1" applyBorder="1" applyAlignment="1">
      <alignment horizontal="left" vertical="top"/>
    </xf>
    <xf numFmtId="0" fontId="3" fillId="0" borderId="7" xfId="0" applyFont="1" applyBorder="1" applyAlignment="1">
      <alignment wrapText="1"/>
    </xf>
    <xf numFmtId="0" fontId="3" fillId="0" borderId="7" xfId="0" applyFont="1" applyBorder="1" applyAlignment="1">
      <alignment horizontal="center" wrapText="1"/>
    </xf>
    <xf numFmtId="164" fontId="3" fillId="0" borderId="7" xfId="1" applyFill="1" applyBorder="1" applyAlignment="1" applyProtection="1"/>
    <xf numFmtId="4" fontId="6" fillId="0" borderId="0" xfId="0" applyNumberFormat="1" applyFont="1"/>
    <xf numFmtId="0" fontId="3" fillId="0" borderId="8" xfId="0" applyFont="1" applyBorder="1" applyAlignment="1">
      <alignment vertical="top" wrapText="1"/>
    </xf>
    <xf numFmtId="164" fontId="0" fillId="0" borderId="7" xfId="1" applyFont="1" applyFill="1" applyBorder="1" applyAlignment="1" applyProtection="1">
      <alignment horizontal="center" wrapText="1"/>
    </xf>
    <xf numFmtId="0" fontId="3" fillId="0" borderId="8" xfId="0" applyFont="1" applyBorder="1" applyAlignment="1">
      <alignment wrapText="1"/>
    </xf>
    <xf numFmtId="164" fontId="3" fillId="0" borderId="7" xfId="1" applyFill="1" applyBorder="1" applyAlignment="1" applyProtection="1">
      <alignment horizontal="center" wrapText="1"/>
    </xf>
    <xf numFmtId="4" fontId="0" fillId="0" borderId="0" xfId="0" applyNumberFormat="1"/>
    <xf numFmtId="49" fontId="2" fillId="0" borderId="7" xfId="0" applyNumberFormat="1" applyFont="1" applyBorder="1" applyAlignment="1">
      <alignment horizontal="left" vertical="top"/>
    </xf>
    <xf numFmtId="0" fontId="2" fillId="0" borderId="8" xfId="0" applyFont="1" applyBorder="1" applyAlignment="1">
      <alignment wrapText="1"/>
    </xf>
    <xf numFmtId="4" fontId="5" fillId="0" borderId="0" xfId="0" applyNumberFormat="1" applyFont="1"/>
    <xf numFmtId="43" fontId="0" fillId="0" borderId="0" xfId="0" applyNumberFormat="1"/>
    <xf numFmtId="0" fontId="3" fillId="0" borderId="9" xfId="0" applyFont="1" applyBorder="1" applyAlignment="1">
      <alignment vertical="center" wrapText="1"/>
    </xf>
    <xf numFmtId="167" fontId="0" fillId="0" borderId="7" xfId="1" applyNumberFormat="1" applyFont="1" applyFill="1" applyBorder="1" applyAlignment="1" applyProtection="1"/>
    <xf numFmtId="164" fontId="0" fillId="0" borderId="0" xfId="0" applyNumberFormat="1"/>
    <xf numFmtId="49" fontId="2" fillId="0" borderId="10" xfId="0" applyNumberFormat="1" applyFont="1" applyBorder="1" applyAlignment="1">
      <alignment horizontal="left" vertical="top"/>
    </xf>
    <xf numFmtId="0" fontId="2" fillId="0" borderId="7" xfId="0" applyFont="1" applyBorder="1" applyAlignment="1">
      <alignment horizontal="left" wrapText="1"/>
    </xf>
    <xf numFmtId="164" fontId="7" fillId="0" borderId="7" xfId="1" applyFont="1" applyFill="1" applyBorder="1" applyAlignment="1" applyProtection="1"/>
    <xf numFmtId="168" fontId="0" fillId="0" borderId="0" xfId="0" applyNumberFormat="1"/>
    <xf numFmtId="49" fontId="0" fillId="0" borderId="10" xfId="0" applyNumberFormat="1" applyBorder="1" applyAlignment="1">
      <alignment horizontal="left" vertical="top"/>
    </xf>
    <xf numFmtId="2" fontId="0" fillId="0" borderId="0" xfId="0" applyNumberFormat="1"/>
    <xf numFmtId="1" fontId="0" fillId="0" borderId="0" xfId="0" applyNumberFormat="1"/>
    <xf numFmtId="0" fontId="3" fillId="0" borderId="0" xfId="0" applyFont="1"/>
    <xf numFmtId="0" fontId="2" fillId="0" borderId="7" xfId="0" applyFont="1" applyBorder="1" applyAlignment="1">
      <alignment vertical="top" wrapText="1"/>
    </xf>
    <xf numFmtId="0" fontId="0" fillId="0" borderId="7" xfId="0" applyBorder="1" applyAlignment="1">
      <alignment wrapText="1"/>
    </xf>
    <xf numFmtId="169" fontId="0" fillId="0" borderId="0" xfId="0" applyNumberFormat="1"/>
    <xf numFmtId="0" fontId="1" fillId="0" borderId="7" xfId="0" applyFont="1" applyBorder="1" applyAlignment="1">
      <alignment horizontal="center"/>
    </xf>
    <xf numFmtId="164" fontId="1" fillId="0" borderId="7" xfId="1" applyFont="1" applyFill="1" applyBorder="1" applyAlignment="1" applyProtection="1"/>
    <xf numFmtId="0" fontId="8" fillId="0" borderId="0" xfId="0" applyFont="1"/>
    <xf numFmtId="0" fontId="3" fillId="0" borderId="0" xfId="0" applyFont="1" applyAlignment="1">
      <alignment vertical="top" wrapText="1"/>
    </xf>
    <xf numFmtId="164" fontId="0" fillId="0" borderId="0" xfId="1" applyFont="1" applyFill="1" applyBorder="1" applyAlignment="1" applyProtection="1">
      <alignment horizontal="center"/>
    </xf>
    <xf numFmtId="164" fontId="0" fillId="0" borderId="0" xfId="1" applyFont="1" applyFill="1" applyBorder="1" applyAlignment="1" applyProtection="1"/>
    <xf numFmtId="164" fontId="8" fillId="0" borderId="0" xfId="1" applyFont="1" applyFill="1" applyBorder="1" applyAlignment="1" applyProtection="1">
      <alignment horizontal="center"/>
    </xf>
    <xf numFmtId="43" fontId="0" fillId="0" borderId="0" xfId="0" applyNumberFormat="1" applyAlignment="1">
      <alignment vertical="center"/>
    </xf>
    <xf numFmtId="0" fontId="0" fillId="0" borderId="0" xfId="0" applyAlignment="1">
      <alignment vertical="center"/>
    </xf>
    <xf numFmtId="170" fontId="0" fillId="0" borderId="0" xfId="0" applyNumberFormat="1"/>
  </cellXfs>
  <cellStyles count="3">
    <cellStyle name="Moeda" xfId="2" builtinId="4"/>
    <cellStyle name="Normal" xfId="0" builtinId="0"/>
    <cellStyle name="Vírgul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Pasta1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Quadro de Inversões"/>
      <sheetName val="Mudas"/>
      <sheetName val="Salarios"/>
      <sheetName val="Consultoria"/>
      <sheetName val="VIAGENS"/>
      <sheetName val="SERV_ GRÁFICOS"/>
      <sheetName val="DESP_ GERAIS"/>
      <sheetName val="cronograma"/>
    </sheetNames>
    <sheetDataSet>
      <sheetData sheetId="0"/>
      <sheetData sheetId="1">
        <row r="10">
          <cell r="C10">
            <v>774500</v>
          </cell>
          <cell r="D10">
            <v>6.0559001229999998</v>
          </cell>
        </row>
      </sheetData>
      <sheetData sheetId="2">
        <row r="12">
          <cell r="B12">
            <v>6</v>
          </cell>
          <cell r="H12">
            <v>5681.808</v>
          </cell>
        </row>
        <row r="15">
          <cell r="B15">
            <v>4</v>
          </cell>
          <cell r="H15">
            <v>5681.808</v>
          </cell>
        </row>
        <row r="19">
          <cell r="H19">
            <v>18939.36</v>
          </cell>
        </row>
      </sheetData>
      <sheetData sheetId="3">
        <row r="12">
          <cell r="D12">
            <v>123.6</v>
          </cell>
        </row>
      </sheetData>
      <sheetData sheetId="4">
        <row r="9">
          <cell r="O9">
            <v>210</v>
          </cell>
        </row>
        <row r="11">
          <cell r="M11">
            <v>305.10000000000002</v>
          </cell>
        </row>
        <row r="13">
          <cell r="O13">
            <v>150</v>
          </cell>
        </row>
        <row r="14">
          <cell r="M14">
            <v>305.10000000000002</v>
          </cell>
        </row>
        <row r="18">
          <cell r="J18">
            <v>305.10000000000002</v>
          </cell>
        </row>
      </sheetData>
      <sheetData sheetId="5">
        <row r="10">
          <cell r="F10">
            <v>2197.9800000000014</v>
          </cell>
        </row>
        <row r="18">
          <cell r="F18">
            <v>600</v>
          </cell>
        </row>
      </sheetData>
      <sheetData sheetId="6">
        <row r="13">
          <cell r="E13">
            <v>36447</v>
          </cell>
        </row>
        <row r="17">
          <cell r="E17">
            <v>25655</v>
          </cell>
        </row>
        <row r="19">
          <cell r="G19">
            <v>5131</v>
          </cell>
        </row>
        <row r="45">
          <cell r="E45">
            <v>0</v>
          </cell>
        </row>
        <row r="49">
          <cell r="E49">
            <v>0</v>
          </cell>
        </row>
        <row r="56">
          <cell r="E56">
            <v>0</v>
          </cell>
        </row>
      </sheetData>
      <sheetData sheetId="7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133749-6947-454A-826C-548F683CE0E8}">
  <dimension ref="A1:U69"/>
  <sheetViews>
    <sheetView tabSelected="1" view="pageBreakPreview" zoomScale="154" zoomScaleNormal="100" zoomScaleSheetLayoutView="154" workbookViewId="0">
      <selection activeCell="K65" sqref="K65"/>
    </sheetView>
  </sheetViews>
  <sheetFormatPr defaultRowHeight="12.75" x14ac:dyDescent="0.2"/>
  <cols>
    <col min="1" max="1" width="5.5703125" customWidth="1"/>
    <col min="2" max="2" width="46" customWidth="1"/>
    <col min="3" max="3" width="8.42578125" customWidth="1"/>
    <col min="4" max="4" width="12.42578125" customWidth="1"/>
    <col min="5" max="5" width="12.28515625" customWidth="1"/>
    <col min="6" max="6" width="16.85546875" customWidth="1"/>
    <col min="7" max="7" width="0" hidden="1" customWidth="1"/>
    <col min="8" max="8" width="0" style="2" hidden="1" customWidth="1"/>
    <col min="10" max="10" width="13.85546875" bestFit="1" customWidth="1"/>
    <col min="11" max="11" width="14.28515625" bestFit="1" customWidth="1"/>
    <col min="17" max="17" width="14.5703125" customWidth="1"/>
    <col min="257" max="257" width="5.5703125" customWidth="1"/>
    <col min="258" max="258" width="46" customWidth="1"/>
    <col min="259" max="259" width="8.42578125" customWidth="1"/>
    <col min="260" max="260" width="12.42578125" customWidth="1"/>
    <col min="261" max="261" width="12.28515625" customWidth="1"/>
    <col min="262" max="262" width="16.85546875" customWidth="1"/>
    <col min="263" max="264" width="0" hidden="1" customWidth="1"/>
    <col min="266" max="266" width="13.85546875" bestFit="1" customWidth="1"/>
    <col min="267" max="267" width="14.28515625" bestFit="1" customWidth="1"/>
    <col min="273" max="273" width="14.5703125" customWidth="1"/>
    <col min="513" max="513" width="5.5703125" customWidth="1"/>
    <col min="514" max="514" width="46" customWidth="1"/>
    <col min="515" max="515" width="8.42578125" customWidth="1"/>
    <col min="516" max="516" width="12.42578125" customWidth="1"/>
    <col min="517" max="517" width="12.28515625" customWidth="1"/>
    <col min="518" max="518" width="16.85546875" customWidth="1"/>
    <col min="519" max="520" width="0" hidden="1" customWidth="1"/>
    <col min="522" max="522" width="13.85546875" bestFit="1" customWidth="1"/>
    <col min="523" max="523" width="14.28515625" bestFit="1" customWidth="1"/>
    <col min="529" max="529" width="14.5703125" customWidth="1"/>
    <col min="769" max="769" width="5.5703125" customWidth="1"/>
    <col min="770" max="770" width="46" customWidth="1"/>
    <col min="771" max="771" width="8.42578125" customWidth="1"/>
    <col min="772" max="772" width="12.42578125" customWidth="1"/>
    <col min="773" max="773" width="12.28515625" customWidth="1"/>
    <col min="774" max="774" width="16.85546875" customWidth="1"/>
    <col min="775" max="776" width="0" hidden="1" customWidth="1"/>
    <col min="778" max="778" width="13.85546875" bestFit="1" customWidth="1"/>
    <col min="779" max="779" width="14.28515625" bestFit="1" customWidth="1"/>
    <col min="785" max="785" width="14.5703125" customWidth="1"/>
    <col min="1025" max="1025" width="5.5703125" customWidth="1"/>
    <col min="1026" max="1026" width="46" customWidth="1"/>
    <col min="1027" max="1027" width="8.42578125" customWidth="1"/>
    <col min="1028" max="1028" width="12.42578125" customWidth="1"/>
    <col min="1029" max="1029" width="12.28515625" customWidth="1"/>
    <col min="1030" max="1030" width="16.85546875" customWidth="1"/>
    <col min="1031" max="1032" width="0" hidden="1" customWidth="1"/>
    <col min="1034" max="1034" width="13.85546875" bestFit="1" customWidth="1"/>
    <col min="1035" max="1035" width="14.28515625" bestFit="1" customWidth="1"/>
    <col min="1041" max="1041" width="14.5703125" customWidth="1"/>
    <col min="1281" max="1281" width="5.5703125" customWidth="1"/>
    <col min="1282" max="1282" width="46" customWidth="1"/>
    <col min="1283" max="1283" width="8.42578125" customWidth="1"/>
    <col min="1284" max="1284" width="12.42578125" customWidth="1"/>
    <col min="1285" max="1285" width="12.28515625" customWidth="1"/>
    <col min="1286" max="1286" width="16.85546875" customWidth="1"/>
    <col min="1287" max="1288" width="0" hidden="1" customWidth="1"/>
    <col min="1290" max="1290" width="13.85546875" bestFit="1" customWidth="1"/>
    <col min="1291" max="1291" width="14.28515625" bestFit="1" customWidth="1"/>
    <col min="1297" max="1297" width="14.5703125" customWidth="1"/>
    <col min="1537" max="1537" width="5.5703125" customWidth="1"/>
    <col min="1538" max="1538" width="46" customWidth="1"/>
    <col min="1539" max="1539" width="8.42578125" customWidth="1"/>
    <col min="1540" max="1540" width="12.42578125" customWidth="1"/>
    <col min="1541" max="1541" width="12.28515625" customWidth="1"/>
    <col min="1542" max="1542" width="16.85546875" customWidth="1"/>
    <col min="1543" max="1544" width="0" hidden="1" customWidth="1"/>
    <col min="1546" max="1546" width="13.85546875" bestFit="1" customWidth="1"/>
    <col min="1547" max="1547" width="14.28515625" bestFit="1" customWidth="1"/>
    <col min="1553" max="1553" width="14.5703125" customWidth="1"/>
    <col min="1793" max="1793" width="5.5703125" customWidth="1"/>
    <col min="1794" max="1794" width="46" customWidth="1"/>
    <col min="1795" max="1795" width="8.42578125" customWidth="1"/>
    <col min="1796" max="1796" width="12.42578125" customWidth="1"/>
    <col min="1797" max="1797" width="12.28515625" customWidth="1"/>
    <col min="1798" max="1798" width="16.85546875" customWidth="1"/>
    <col min="1799" max="1800" width="0" hidden="1" customWidth="1"/>
    <col min="1802" max="1802" width="13.85546875" bestFit="1" customWidth="1"/>
    <col min="1803" max="1803" width="14.28515625" bestFit="1" customWidth="1"/>
    <col min="1809" max="1809" width="14.5703125" customWidth="1"/>
    <col min="2049" max="2049" width="5.5703125" customWidth="1"/>
    <col min="2050" max="2050" width="46" customWidth="1"/>
    <col min="2051" max="2051" width="8.42578125" customWidth="1"/>
    <col min="2052" max="2052" width="12.42578125" customWidth="1"/>
    <col min="2053" max="2053" width="12.28515625" customWidth="1"/>
    <col min="2054" max="2054" width="16.85546875" customWidth="1"/>
    <col min="2055" max="2056" width="0" hidden="1" customWidth="1"/>
    <col min="2058" max="2058" width="13.85546875" bestFit="1" customWidth="1"/>
    <col min="2059" max="2059" width="14.28515625" bestFit="1" customWidth="1"/>
    <col min="2065" max="2065" width="14.5703125" customWidth="1"/>
    <col min="2305" max="2305" width="5.5703125" customWidth="1"/>
    <col min="2306" max="2306" width="46" customWidth="1"/>
    <col min="2307" max="2307" width="8.42578125" customWidth="1"/>
    <col min="2308" max="2308" width="12.42578125" customWidth="1"/>
    <col min="2309" max="2309" width="12.28515625" customWidth="1"/>
    <col min="2310" max="2310" width="16.85546875" customWidth="1"/>
    <col min="2311" max="2312" width="0" hidden="1" customWidth="1"/>
    <col min="2314" max="2314" width="13.85546875" bestFit="1" customWidth="1"/>
    <col min="2315" max="2315" width="14.28515625" bestFit="1" customWidth="1"/>
    <col min="2321" max="2321" width="14.5703125" customWidth="1"/>
    <col min="2561" max="2561" width="5.5703125" customWidth="1"/>
    <col min="2562" max="2562" width="46" customWidth="1"/>
    <col min="2563" max="2563" width="8.42578125" customWidth="1"/>
    <col min="2564" max="2564" width="12.42578125" customWidth="1"/>
    <col min="2565" max="2565" width="12.28515625" customWidth="1"/>
    <col min="2566" max="2566" width="16.85546875" customWidth="1"/>
    <col min="2567" max="2568" width="0" hidden="1" customWidth="1"/>
    <col min="2570" max="2570" width="13.85546875" bestFit="1" customWidth="1"/>
    <col min="2571" max="2571" width="14.28515625" bestFit="1" customWidth="1"/>
    <col min="2577" max="2577" width="14.5703125" customWidth="1"/>
    <col min="2817" max="2817" width="5.5703125" customWidth="1"/>
    <col min="2818" max="2818" width="46" customWidth="1"/>
    <col min="2819" max="2819" width="8.42578125" customWidth="1"/>
    <col min="2820" max="2820" width="12.42578125" customWidth="1"/>
    <col min="2821" max="2821" width="12.28515625" customWidth="1"/>
    <col min="2822" max="2822" width="16.85546875" customWidth="1"/>
    <col min="2823" max="2824" width="0" hidden="1" customWidth="1"/>
    <col min="2826" max="2826" width="13.85546875" bestFit="1" customWidth="1"/>
    <col min="2827" max="2827" width="14.28515625" bestFit="1" customWidth="1"/>
    <col min="2833" max="2833" width="14.5703125" customWidth="1"/>
    <col min="3073" max="3073" width="5.5703125" customWidth="1"/>
    <col min="3074" max="3074" width="46" customWidth="1"/>
    <col min="3075" max="3075" width="8.42578125" customWidth="1"/>
    <col min="3076" max="3076" width="12.42578125" customWidth="1"/>
    <col min="3077" max="3077" width="12.28515625" customWidth="1"/>
    <col min="3078" max="3078" width="16.85546875" customWidth="1"/>
    <col min="3079" max="3080" width="0" hidden="1" customWidth="1"/>
    <col min="3082" max="3082" width="13.85546875" bestFit="1" customWidth="1"/>
    <col min="3083" max="3083" width="14.28515625" bestFit="1" customWidth="1"/>
    <col min="3089" max="3089" width="14.5703125" customWidth="1"/>
    <col min="3329" max="3329" width="5.5703125" customWidth="1"/>
    <col min="3330" max="3330" width="46" customWidth="1"/>
    <col min="3331" max="3331" width="8.42578125" customWidth="1"/>
    <col min="3332" max="3332" width="12.42578125" customWidth="1"/>
    <col min="3333" max="3333" width="12.28515625" customWidth="1"/>
    <col min="3334" max="3334" width="16.85546875" customWidth="1"/>
    <col min="3335" max="3336" width="0" hidden="1" customWidth="1"/>
    <col min="3338" max="3338" width="13.85546875" bestFit="1" customWidth="1"/>
    <col min="3339" max="3339" width="14.28515625" bestFit="1" customWidth="1"/>
    <col min="3345" max="3345" width="14.5703125" customWidth="1"/>
    <col min="3585" max="3585" width="5.5703125" customWidth="1"/>
    <col min="3586" max="3586" width="46" customWidth="1"/>
    <col min="3587" max="3587" width="8.42578125" customWidth="1"/>
    <col min="3588" max="3588" width="12.42578125" customWidth="1"/>
    <col min="3589" max="3589" width="12.28515625" customWidth="1"/>
    <col min="3590" max="3590" width="16.85546875" customWidth="1"/>
    <col min="3591" max="3592" width="0" hidden="1" customWidth="1"/>
    <col min="3594" max="3594" width="13.85546875" bestFit="1" customWidth="1"/>
    <col min="3595" max="3595" width="14.28515625" bestFit="1" customWidth="1"/>
    <col min="3601" max="3601" width="14.5703125" customWidth="1"/>
    <col min="3841" max="3841" width="5.5703125" customWidth="1"/>
    <col min="3842" max="3842" width="46" customWidth="1"/>
    <col min="3843" max="3843" width="8.42578125" customWidth="1"/>
    <col min="3844" max="3844" width="12.42578125" customWidth="1"/>
    <col min="3845" max="3845" width="12.28515625" customWidth="1"/>
    <col min="3846" max="3846" width="16.85546875" customWidth="1"/>
    <col min="3847" max="3848" width="0" hidden="1" customWidth="1"/>
    <col min="3850" max="3850" width="13.85546875" bestFit="1" customWidth="1"/>
    <col min="3851" max="3851" width="14.28515625" bestFit="1" customWidth="1"/>
    <col min="3857" max="3857" width="14.5703125" customWidth="1"/>
    <col min="4097" max="4097" width="5.5703125" customWidth="1"/>
    <col min="4098" max="4098" width="46" customWidth="1"/>
    <col min="4099" max="4099" width="8.42578125" customWidth="1"/>
    <col min="4100" max="4100" width="12.42578125" customWidth="1"/>
    <col min="4101" max="4101" width="12.28515625" customWidth="1"/>
    <col min="4102" max="4102" width="16.85546875" customWidth="1"/>
    <col min="4103" max="4104" width="0" hidden="1" customWidth="1"/>
    <col min="4106" max="4106" width="13.85546875" bestFit="1" customWidth="1"/>
    <col min="4107" max="4107" width="14.28515625" bestFit="1" customWidth="1"/>
    <col min="4113" max="4113" width="14.5703125" customWidth="1"/>
    <col min="4353" max="4353" width="5.5703125" customWidth="1"/>
    <col min="4354" max="4354" width="46" customWidth="1"/>
    <col min="4355" max="4355" width="8.42578125" customWidth="1"/>
    <col min="4356" max="4356" width="12.42578125" customWidth="1"/>
    <col min="4357" max="4357" width="12.28515625" customWidth="1"/>
    <col min="4358" max="4358" width="16.85546875" customWidth="1"/>
    <col min="4359" max="4360" width="0" hidden="1" customWidth="1"/>
    <col min="4362" max="4362" width="13.85546875" bestFit="1" customWidth="1"/>
    <col min="4363" max="4363" width="14.28515625" bestFit="1" customWidth="1"/>
    <col min="4369" max="4369" width="14.5703125" customWidth="1"/>
    <col min="4609" max="4609" width="5.5703125" customWidth="1"/>
    <col min="4610" max="4610" width="46" customWidth="1"/>
    <col min="4611" max="4611" width="8.42578125" customWidth="1"/>
    <col min="4612" max="4612" width="12.42578125" customWidth="1"/>
    <col min="4613" max="4613" width="12.28515625" customWidth="1"/>
    <col min="4614" max="4614" width="16.85546875" customWidth="1"/>
    <col min="4615" max="4616" width="0" hidden="1" customWidth="1"/>
    <col min="4618" max="4618" width="13.85546875" bestFit="1" customWidth="1"/>
    <col min="4619" max="4619" width="14.28515625" bestFit="1" customWidth="1"/>
    <col min="4625" max="4625" width="14.5703125" customWidth="1"/>
    <col min="4865" max="4865" width="5.5703125" customWidth="1"/>
    <col min="4866" max="4866" width="46" customWidth="1"/>
    <col min="4867" max="4867" width="8.42578125" customWidth="1"/>
    <col min="4868" max="4868" width="12.42578125" customWidth="1"/>
    <col min="4869" max="4869" width="12.28515625" customWidth="1"/>
    <col min="4870" max="4870" width="16.85546875" customWidth="1"/>
    <col min="4871" max="4872" width="0" hidden="1" customWidth="1"/>
    <col min="4874" max="4874" width="13.85546875" bestFit="1" customWidth="1"/>
    <col min="4875" max="4875" width="14.28515625" bestFit="1" customWidth="1"/>
    <col min="4881" max="4881" width="14.5703125" customWidth="1"/>
    <col min="5121" max="5121" width="5.5703125" customWidth="1"/>
    <col min="5122" max="5122" width="46" customWidth="1"/>
    <col min="5123" max="5123" width="8.42578125" customWidth="1"/>
    <col min="5124" max="5124" width="12.42578125" customWidth="1"/>
    <col min="5125" max="5125" width="12.28515625" customWidth="1"/>
    <col min="5126" max="5126" width="16.85546875" customWidth="1"/>
    <col min="5127" max="5128" width="0" hidden="1" customWidth="1"/>
    <col min="5130" max="5130" width="13.85546875" bestFit="1" customWidth="1"/>
    <col min="5131" max="5131" width="14.28515625" bestFit="1" customWidth="1"/>
    <col min="5137" max="5137" width="14.5703125" customWidth="1"/>
    <col min="5377" max="5377" width="5.5703125" customWidth="1"/>
    <col min="5378" max="5378" width="46" customWidth="1"/>
    <col min="5379" max="5379" width="8.42578125" customWidth="1"/>
    <col min="5380" max="5380" width="12.42578125" customWidth="1"/>
    <col min="5381" max="5381" width="12.28515625" customWidth="1"/>
    <col min="5382" max="5382" width="16.85546875" customWidth="1"/>
    <col min="5383" max="5384" width="0" hidden="1" customWidth="1"/>
    <col min="5386" max="5386" width="13.85546875" bestFit="1" customWidth="1"/>
    <col min="5387" max="5387" width="14.28515625" bestFit="1" customWidth="1"/>
    <col min="5393" max="5393" width="14.5703125" customWidth="1"/>
    <col min="5633" max="5633" width="5.5703125" customWidth="1"/>
    <col min="5634" max="5634" width="46" customWidth="1"/>
    <col min="5635" max="5635" width="8.42578125" customWidth="1"/>
    <col min="5636" max="5636" width="12.42578125" customWidth="1"/>
    <col min="5637" max="5637" width="12.28515625" customWidth="1"/>
    <col min="5638" max="5638" width="16.85546875" customWidth="1"/>
    <col min="5639" max="5640" width="0" hidden="1" customWidth="1"/>
    <col min="5642" max="5642" width="13.85546875" bestFit="1" customWidth="1"/>
    <col min="5643" max="5643" width="14.28515625" bestFit="1" customWidth="1"/>
    <col min="5649" max="5649" width="14.5703125" customWidth="1"/>
    <col min="5889" max="5889" width="5.5703125" customWidth="1"/>
    <col min="5890" max="5890" width="46" customWidth="1"/>
    <col min="5891" max="5891" width="8.42578125" customWidth="1"/>
    <col min="5892" max="5892" width="12.42578125" customWidth="1"/>
    <col min="5893" max="5893" width="12.28515625" customWidth="1"/>
    <col min="5894" max="5894" width="16.85546875" customWidth="1"/>
    <col min="5895" max="5896" width="0" hidden="1" customWidth="1"/>
    <col min="5898" max="5898" width="13.85546875" bestFit="1" customWidth="1"/>
    <col min="5899" max="5899" width="14.28515625" bestFit="1" customWidth="1"/>
    <col min="5905" max="5905" width="14.5703125" customWidth="1"/>
    <col min="6145" max="6145" width="5.5703125" customWidth="1"/>
    <col min="6146" max="6146" width="46" customWidth="1"/>
    <col min="6147" max="6147" width="8.42578125" customWidth="1"/>
    <col min="6148" max="6148" width="12.42578125" customWidth="1"/>
    <col min="6149" max="6149" width="12.28515625" customWidth="1"/>
    <col min="6150" max="6150" width="16.85546875" customWidth="1"/>
    <col min="6151" max="6152" width="0" hidden="1" customWidth="1"/>
    <col min="6154" max="6154" width="13.85546875" bestFit="1" customWidth="1"/>
    <col min="6155" max="6155" width="14.28515625" bestFit="1" customWidth="1"/>
    <col min="6161" max="6161" width="14.5703125" customWidth="1"/>
    <col min="6401" max="6401" width="5.5703125" customWidth="1"/>
    <col min="6402" max="6402" width="46" customWidth="1"/>
    <col min="6403" max="6403" width="8.42578125" customWidth="1"/>
    <col min="6404" max="6404" width="12.42578125" customWidth="1"/>
    <col min="6405" max="6405" width="12.28515625" customWidth="1"/>
    <col min="6406" max="6406" width="16.85546875" customWidth="1"/>
    <col min="6407" max="6408" width="0" hidden="1" customWidth="1"/>
    <col min="6410" max="6410" width="13.85546875" bestFit="1" customWidth="1"/>
    <col min="6411" max="6411" width="14.28515625" bestFit="1" customWidth="1"/>
    <col min="6417" max="6417" width="14.5703125" customWidth="1"/>
    <col min="6657" max="6657" width="5.5703125" customWidth="1"/>
    <col min="6658" max="6658" width="46" customWidth="1"/>
    <col min="6659" max="6659" width="8.42578125" customWidth="1"/>
    <col min="6660" max="6660" width="12.42578125" customWidth="1"/>
    <col min="6661" max="6661" width="12.28515625" customWidth="1"/>
    <col min="6662" max="6662" width="16.85546875" customWidth="1"/>
    <col min="6663" max="6664" width="0" hidden="1" customWidth="1"/>
    <col min="6666" max="6666" width="13.85546875" bestFit="1" customWidth="1"/>
    <col min="6667" max="6667" width="14.28515625" bestFit="1" customWidth="1"/>
    <col min="6673" max="6673" width="14.5703125" customWidth="1"/>
    <col min="6913" max="6913" width="5.5703125" customWidth="1"/>
    <col min="6914" max="6914" width="46" customWidth="1"/>
    <col min="6915" max="6915" width="8.42578125" customWidth="1"/>
    <col min="6916" max="6916" width="12.42578125" customWidth="1"/>
    <col min="6917" max="6917" width="12.28515625" customWidth="1"/>
    <col min="6918" max="6918" width="16.85546875" customWidth="1"/>
    <col min="6919" max="6920" width="0" hidden="1" customWidth="1"/>
    <col min="6922" max="6922" width="13.85546875" bestFit="1" customWidth="1"/>
    <col min="6923" max="6923" width="14.28515625" bestFit="1" customWidth="1"/>
    <col min="6929" max="6929" width="14.5703125" customWidth="1"/>
    <col min="7169" max="7169" width="5.5703125" customWidth="1"/>
    <col min="7170" max="7170" width="46" customWidth="1"/>
    <col min="7171" max="7171" width="8.42578125" customWidth="1"/>
    <col min="7172" max="7172" width="12.42578125" customWidth="1"/>
    <col min="7173" max="7173" width="12.28515625" customWidth="1"/>
    <col min="7174" max="7174" width="16.85546875" customWidth="1"/>
    <col min="7175" max="7176" width="0" hidden="1" customWidth="1"/>
    <col min="7178" max="7178" width="13.85546875" bestFit="1" customWidth="1"/>
    <col min="7179" max="7179" width="14.28515625" bestFit="1" customWidth="1"/>
    <col min="7185" max="7185" width="14.5703125" customWidth="1"/>
    <col min="7425" max="7425" width="5.5703125" customWidth="1"/>
    <col min="7426" max="7426" width="46" customWidth="1"/>
    <col min="7427" max="7427" width="8.42578125" customWidth="1"/>
    <col min="7428" max="7428" width="12.42578125" customWidth="1"/>
    <col min="7429" max="7429" width="12.28515625" customWidth="1"/>
    <col min="7430" max="7430" width="16.85546875" customWidth="1"/>
    <col min="7431" max="7432" width="0" hidden="1" customWidth="1"/>
    <col min="7434" max="7434" width="13.85546875" bestFit="1" customWidth="1"/>
    <col min="7435" max="7435" width="14.28515625" bestFit="1" customWidth="1"/>
    <col min="7441" max="7441" width="14.5703125" customWidth="1"/>
    <col min="7681" max="7681" width="5.5703125" customWidth="1"/>
    <col min="7682" max="7682" width="46" customWidth="1"/>
    <col min="7683" max="7683" width="8.42578125" customWidth="1"/>
    <col min="7684" max="7684" width="12.42578125" customWidth="1"/>
    <col min="7685" max="7685" width="12.28515625" customWidth="1"/>
    <col min="7686" max="7686" width="16.85546875" customWidth="1"/>
    <col min="7687" max="7688" width="0" hidden="1" customWidth="1"/>
    <col min="7690" max="7690" width="13.85546875" bestFit="1" customWidth="1"/>
    <col min="7691" max="7691" width="14.28515625" bestFit="1" customWidth="1"/>
    <col min="7697" max="7697" width="14.5703125" customWidth="1"/>
    <col min="7937" max="7937" width="5.5703125" customWidth="1"/>
    <col min="7938" max="7938" width="46" customWidth="1"/>
    <col min="7939" max="7939" width="8.42578125" customWidth="1"/>
    <col min="7940" max="7940" width="12.42578125" customWidth="1"/>
    <col min="7941" max="7941" width="12.28515625" customWidth="1"/>
    <col min="7942" max="7942" width="16.85546875" customWidth="1"/>
    <col min="7943" max="7944" width="0" hidden="1" customWidth="1"/>
    <col min="7946" max="7946" width="13.85546875" bestFit="1" customWidth="1"/>
    <col min="7947" max="7947" width="14.28515625" bestFit="1" customWidth="1"/>
    <col min="7953" max="7953" width="14.5703125" customWidth="1"/>
    <col min="8193" max="8193" width="5.5703125" customWidth="1"/>
    <col min="8194" max="8194" width="46" customWidth="1"/>
    <col min="8195" max="8195" width="8.42578125" customWidth="1"/>
    <col min="8196" max="8196" width="12.42578125" customWidth="1"/>
    <col min="8197" max="8197" width="12.28515625" customWidth="1"/>
    <col min="8198" max="8198" width="16.85546875" customWidth="1"/>
    <col min="8199" max="8200" width="0" hidden="1" customWidth="1"/>
    <col min="8202" max="8202" width="13.85546875" bestFit="1" customWidth="1"/>
    <col min="8203" max="8203" width="14.28515625" bestFit="1" customWidth="1"/>
    <col min="8209" max="8209" width="14.5703125" customWidth="1"/>
    <col min="8449" max="8449" width="5.5703125" customWidth="1"/>
    <col min="8450" max="8450" width="46" customWidth="1"/>
    <col min="8451" max="8451" width="8.42578125" customWidth="1"/>
    <col min="8452" max="8452" width="12.42578125" customWidth="1"/>
    <col min="8453" max="8453" width="12.28515625" customWidth="1"/>
    <col min="8454" max="8454" width="16.85546875" customWidth="1"/>
    <col min="8455" max="8456" width="0" hidden="1" customWidth="1"/>
    <col min="8458" max="8458" width="13.85546875" bestFit="1" customWidth="1"/>
    <col min="8459" max="8459" width="14.28515625" bestFit="1" customWidth="1"/>
    <col min="8465" max="8465" width="14.5703125" customWidth="1"/>
    <col min="8705" max="8705" width="5.5703125" customWidth="1"/>
    <col min="8706" max="8706" width="46" customWidth="1"/>
    <col min="8707" max="8707" width="8.42578125" customWidth="1"/>
    <col min="8708" max="8708" width="12.42578125" customWidth="1"/>
    <col min="8709" max="8709" width="12.28515625" customWidth="1"/>
    <col min="8710" max="8710" width="16.85546875" customWidth="1"/>
    <col min="8711" max="8712" width="0" hidden="1" customWidth="1"/>
    <col min="8714" max="8714" width="13.85546875" bestFit="1" customWidth="1"/>
    <col min="8715" max="8715" width="14.28515625" bestFit="1" customWidth="1"/>
    <col min="8721" max="8721" width="14.5703125" customWidth="1"/>
    <col min="8961" max="8961" width="5.5703125" customWidth="1"/>
    <col min="8962" max="8962" width="46" customWidth="1"/>
    <col min="8963" max="8963" width="8.42578125" customWidth="1"/>
    <col min="8964" max="8964" width="12.42578125" customWidth="1"/>
    <col min="8965" max="8965" width="12.28515625" customWidth="1"/>
    <col min="8966" max="8966" width="16.85546875" customWidth="1"/>
    <col min="8967" max="8968" width="0" hidden="1" customWidth="1"/>
    <col min="8970" max="8970" width="13.85546875" bestFit="1" customWidth="1"/>
    <col min="8971" max="8971" width="14.28515625" bestFit="1" customWidth="1"/>
    <col min="8977" max="8977" width="14.5703125" customWidth="1"/>
    <col min="9217" max="9217" width="5.5703125" customWidth="1"/>
    <col min="9218" max="9218" width="46" customWidth="1"/>
    <col min="9219" max="9219" width="8.42578125" customWidth="1"/>
    <col min="9220" max="9220" width="12.42578125" customWidth="1"/>
    <col min="9221" max="9221" width="12.28515625" customWidth="1"/>
    <col min="9222" max="9222" width="16.85546875" customWidth="1"/>
    <col min="9223" max="9224" width="0" hidden="1" customWidth="1"/>
    <col min="9226" max="9226" width="13.85546875" bestFit="1" customWidth="1"/>
    <col min="9227" max="9227" width="14.28515625" bestFit="1" customWidth="1"/>
    <col min="9233" max="9233" width="14.5703125" customWidth="1"/>
    <col min="9473" max="9473" width="5.5703125" customWidth="1"/>
    <col min="9474" max="9474" width="46" customWidth="1"/>
    <col min="9475" max="9475" width="8.42578125" customWidth="1"/>
    <col min="9476" max="9476" width="12.42578125" customWidth="1"/>
    <col min="9477" max="9477" width="12.28515625" customWidth="1"/>
    <col min="9478" max="9478" width="16.85546875" customWidth="1"/>
    <col min="9479" max="9480" width="0" hidden="1" customWidth="1"/>
    <col min="9482" max="9482" width="13.85546875" bestFit="1" customWidth="1"/>
    <col min="9483" max="9483" width="14.28515625" bestFit="1" customWidth="1"/>
    <col min="9489" max="9489" width="14.5703125" customWidth="1"/>
    <col min="9729" max="9729" width="5.5703125" customWidth="1"/>
    <col min="9730" max="9730" width="46" customWidth="1"/>
    <col min="9731" max="9731" width="8.42578125" customWidth="1"/>
    <col min="9732" max="9732" width="12.42578125" customWidth="1"/>
    <col min="9733" max="9733" width="12.28515625" customWidth="1"/>
    <col min="9734" max="9734" width="16.85546875" customWidth="1"/>
    <col min="9735" max="9736" width="0" hidden="1" customWidth="1"/>
    <col min="9738" max="9738" width="13.85546875" bestFit="1" customWidth="1"/>
    <col min="9739" max="9739" width="14.28515625" bestFit="1" customWidth="1"/>
    <col min="9745" max="9745" width="14.5703125" customWidth="1"/>
    <col min="9985" max="9985" width="5.5703125" customWidth="1"/>
    <col min="9986" max="9986" width="46" customWidth="1"/>
    <col min="9987" max="9987" width="8.42578125" customWidth="1"/>
    <col min="9988" max="9988" width="12.42578125" customWidth="1"/>
    <col min="9989" max="9989" width="12.28515625" customWidth="1"/>
    <col min="9990" max="9990" width="16.85546875" customWidth="1"/>
    <col min="9991" max="9992" width="0" hidden="1" customWidth="1"/>
    <col min="9994" max="9994" width="13.85546875" bestFit="1" customWidth="1"/>
    <col min="9995" max="9995" width="14.28515625" bestFit="1" customWidth="1"/>
    <col min="10001" max="10001" width="14.5703125" customWidth="1"/>
    <col min="10241" max="10241" width="5.5703125" customWidth="1"/>
    <col min="10242" max="10242" width="46" customWidth="1"/>
    <col min="10243" max="10243" width="8.42578125" customWidth="1"/>
    <col min="10244" max="10244" width="12.42578125" customWidth="1"/>
    <col min="10245" max="10245" width="12.28515625" customWidth="1"/>
    <col min="10246" max="10246" width="16.85546875" customWidth="1"/>
    <col min="10247" max="10248" width="0" hidden="1" customWidth="1"/>
    <col min="10250" max="10250" width="13.85546875" bestFit="1" customWidth="1"/>
    <col min="10251" max="10251" width="14.28515625" bestFit="1" customWidth="1"/>
    <col min="10257" max="10257" width="14.5703125" customWidth="1"/>
    <col min="10497" max="10497" width="5.5703125" customWidth="1"/>
    <col min="10498" max="10498" width="46" customWidth="1"/>
    <col min="10499" max="10499" width="8.42578125" customWidth="1"/>
    <col min="10500" max="10500" width="12.42578125" customWidth="1"/>
    <col min="10501" max="10501" width="12.28515625" customWidth="1"/>
    <col min="10502" max="10502" width="16.85546875" customWidth="1"/>
    <col min="10503" max="10504" width="0" hidden="1" customWidth="1"/>
    <col min="10506" max="10506" width="13.85546875" bestFit="1" customWidth="1"/>
    <col min="10507" max="10507" width="14.28515625" bestFit="1" customWidth="1"/>
    <col min="10513" max="10513" width="14.5703125" customWidth="1"/>
    <col min="10753" max="10753" width="5.5703125" customWidth="1"/>
    <col min="10754" max="10754" width="46" customWidth="1"/>
    <col min="10755" max="10755" width="8.42578125" customWidth="1"/>
    <col min="10756" max="10756" width="12.42578125" customWidth="1"/>
    <col min="10757" max="10757" width="12.28515625" customWidth="1"/>
    <col min="10758" max="10758" width="16.85546875" customWidth="1"/>
    <col min="10759" max="10760" width="0" hidden="1" customWidth="1"/>
    <col min="10762" max="10762" width="13.85546875" bestFit="1" customWidth="1"/>
    <col min="10763" max="10763" width="14.28515625" bestFit="1" customWidth="1"/>
    <col min="10769" max="10769" width="14.5703125" customWidth="1"/>
    <col min="11009" max="11009" width="5.5703125" customWidth="1"/>
    <col min="11010" max="11010" width="46" customWidth="1"/>
    <col min="11011" max="11011" width="8.42578125" customWidth="1"/>
    <col min="11012" max="11012" width="12.42578125" customWidth="1"/>
    <col min="11013" max="11013" width="12.28515625" customWidth="1"/>
    <col min="11014" max="11014" width="16.85546875" customWidth="1"/>
    <col min="11015" max="11016" width="0" hidden="1" customWidth="1"/>
    <col min="11018" max="11018" width="13.85546875" bestFit="1" customWidth="1"/>
    <col min="11019" max="11019" width="14.28515625" bestFit="1" customWidth="1"/>
    <col min="11025" max="11025" width="14.5703125" customWidth="1"/>
    <col min="11265" max="11265" width="5.5703125" customWidth="1"/>
    <col min="11266" max="11266" width="46" customWidth="1"/>
    <col min="11267" max="11267" width="8.42578125" customWidth="1"/>
    <col min="11268" max="11268" width="12.42578125" customWidth="1"/>
    <col min="11269" max="11269" width="12.28515625" customWidth="1"/>
    <col min="11270" max="11270" width="16.85546875" customWidth="1"/>
    <col min="11271" max="11272" width="0" hidden="1" customWidth="1"/>
    <col min="11274" max="11274" width="13.85546875" bestFit="1" customWidth="1"/>
    <col min="11275" max="11275" width="14.28515625" bestFit="1" customWidth="1"/>
    <col min="11281" max="11281" width="14.5703125" customWidth="1"/>
    <col min="11521" max="11521" width="5.5703125" customWidth="1"/>
    <col min="11522" max="11522" width="46" customWidth="1"/>
    <col min="11523" max="11523" width="8.42578125" customWidth="1"/>
    <col min="11524" max="11524" width="12.42578125" customWidth="1"/>
    <col min="11525" max="11525" width="12.28515625" customWidth="1"/>
    <col min="11526" max="11526" width="16.85546875" customWidth="1"/>
    <col min="11527" max="11528" width="0" hidden="1" customWidth="1"/>
    <col min="11530" max="11530" width="13.85546875" bestFit="1" customWidth="1"/>
    <col min="11531" max="11531" width="14.28515625" bestFit="1" customWidth="1"/>
    <col min="11537" max="11537" width="14.5703125" customWidth="1"/>
    <col min="11777" max="11777" width="5.5703125" customWidth="1"/>
    <col min="11778" max="11778" width="46" customWidth="1"/>
    <col min="11779" max="11779" width="8.42578125" customWidth="1"/>
    <col min="11780" max="11780" width="12.42578125" customWidth="1"/>
    <col min="11781" max="11781" width="12.28515625" customWidth="1"/>
    <col min="11782" max="11782" width="16.85546875" customWidth="1"/>
    <col min="11783" max="11784" width="0" hidden="1" customWidth="1"/>
    <col min="11786" max="11786" width="13.85546875" bestFit="1" customWidth="1"/>
    <col min="11787" max="11787" width="14.28515625" bestFit="1" customWidth="1"/>
    <col min="11793" max="11793" width="14.5703125" customWidth="1"/>
    <col min="12033" max="12033" width="5.5703125" customWidth="1"/>
    <col min="12034" max="12034" width="46" customWidth="1"/>
    <col min="12035" max="12035" width="8.42578125" customWidth="1"/>
    <col min="12036" max="12036" width="12.42578125" customWidth="1"/>
    <col min="12037" max="12037" width="12.28515625" customWidth="1"/>
    <col min="12038" max="12038" width="16.85546875" customWidth="1"/>
    <col min="12039" max="12040" width="0" hidden="1" customWidth="1"/>
    <col min="12042" max="12042" width="13.85546875" bestFit="1" customWidth="1"/>
    <col min="12043" max="12043" width="14.28515625" bestFit="1" customWidth="1"/>
    <col min="12049" max="12049" width="14.5703125" customWidth="1"/>
    <col min="12289" max="12289" width="5.5703125" customWidth="1"/>
    <col min="12290" max="12290" width="46" customWidth="1"/>
    <col min="12291" max="12291" width="8.42578125" customWidth="1"/>
    <col min="12292" max="12292" width="12.42578125" customWidth="1"/>
    <col min="12293" max="12293" width="12.28515625" customWidth="1"/>
    <col min="12294" max="12294" width="16.85546875" customWidth="1"/>
    <col min="12295" max="12296" width="0" hidden="1" customWidth="1"/>
    <col min="12298" max="12298" width="13.85546875" bestFit="1" customWidth="1"/>
    <col min="12299" max="12299" width="14.28515625" bestFit="1" customWidth="1"/>
    <col min="12305" max="12305" width="14.5703125" customWidth="1"/>
    <col min="12545" max="12545" width="5.5703125" customWidth="1"/>
    <col min="12546" max="12546" width="46" customWidth="1"/>
    <col min="12547" max="12547" width="8.42578125" customWidth="1"/>
    <col min="12548" max="12548" width="12.42578125" customWidth="1"/>
    <col min="12549" max="12549" width="12.28515625" customWidth="1"/>
    <col min="12550" max="12550" width="16.85546875" customWidth="1"/>
    <col min="12551" max="12552" width="0" hidden="1" customWidth="1"/>
    <col min="12554" max="12554" width="13.85546875" bestFit="1" customWidth="1"/>
    <col min="12555" max="12555" width="14.28515625" bestFit="1" customWidth="1"/>
    <col min="12561" max="12561" width="14.5703125" customWidth="1"/>
    <col min="12801" max="12801" width="5.5703125" customWidth="1"/>
    <col min="12802" max="12802" width="46" customWidth="1"/>
    <col min="12803" max="12803" width="8.42578125" customWidth="1"/>
    <col min="12804" max="12804" width="12.42578125" customWidth="1"/>
    <col min="12805" max="12805" width="12.28515625" customWidth="1"/>
    <col min="12806" max="12806" width="16.85546875" customWidth="1"/>
    <col min="12807" max="12808" width="0" hidden="1" customWidth="1"/>
    <col min="12810" max="12810" width="13.85546875" bestFit="1" customWidth="1"/>
    <col min="12811" max="12811" width="14.28515625" bestFit="1" customWidth="1"/>
    <col min="12817" max="12817" width="14.5703125" customWidth="1"/>
    <col min="13057" max="13057" width="5.5703125" customWidth="1"/>
    <col min="13058" max="13058" width="46" customWidth="1"/>
    <col min="13059" max="13059" width="8.42578125" customWidth="1"/>
    <col min="13060" max="13060" width="12.42578125" customWidth="1"/>
    <col min="13061" max="13061" width="12.28515625" customWidth="1"/>
    <col min="13062" max="13062" width="16.85546875" customWidth="1"/>
    <col min="13063" max="13064" width="0" hidden="1" customWidth="1"/>
    <col min="13066" max="13066" width="13.85546875" bestFit="1" customWidth="1"/>
    <col min="13067" max="13067" width="14.28515625" bestFit="1" customWidth="1"/>
    <col min="13073" max="13073" width="14.5703125" customWidth="1"/>
    <col min="13313" max="13313" width="5.5703125" customWidth="1"/>
    <col min="13314" max="13314" width="46" customWidth="1"/>
    <col min="13315" max="13315" width="8.42578125" customWidth="1"/>
    <col min="13316" max="13316" width="12.42578125" customWidth="1"/>
    <col min="13317" max="13317" width="12.28515625" customWidth="1"/>
    <col min="13318" max="13318" width="16.85546875" customWidth="1"/>
    <col min="13319" max="13320" width="0" hidden="1" customWidth="1"/>
    <col min="13322" max="13322" width="13.85546875" bestFit="1" customWidth="1"/>
    <col min="13323" max="13323" width="14.28515625" bestFit="1" customWidth="1"/>
    <col min="13329" max="13329" width="14.5703125" customWidth="1"/>
    <col min="13569" max="13569" width="5.5703125" customWidth="1"/>
    <col min="13570" max="13570" width="46" customWidth="1"/>
    <col min="13571" max="13571" width="8.42578125" customWidth="1"/>
    <col min="13572" max="13572" width="12.42578125" customWidth="1"/>
    <col min="13573" max="13573" width="12.28515625" customWidth="1"/>
    <col min="13574" max="13574" width="16.85546875" customWidth="1"/>
    <col min="13575" max="13576" width="0" hidden="1" customWidth="1"/>
    <col min="13578" max="13578" width="13.85546875" bestFit="1" customWidth="1"/>
    <col min="13579" max="13579" width="14.28515625" bestFit="1" customWidth="1"/>
    <col min="13585" max="13585" width="14.5703125" customWidth="1"/>
    <col min="13825" max="13825" width="5.5703125" customWidth="1"/>
    <col min="13826" max="13826" width="46" customWidth="1"/>
    <col min="13827" max="13827" width="8.42578125" customWidth="1"/>
    <col min="13828" max="13828" width="12.42578125" customWidth="1"/>
    <col min="13829" max="13829" width="12.28515625" customWidth="1"/>
    <col min="13830" max="13830" width="16.85546875" customWidth="1"/>
    <col min="13831" max="13832" width="0" hidden="1" customWidth="1"/>
    <col min="13834" max="13834" width="13.85546875" bestFit="1" customWidth="1"/>
    <col min="13835" max="13835" width="14.28515625" bestFit="1" customWidth="1"/>
    <col min="13841" max="13841" width="14.5703125" customWidth="1"/>
    <col min="14081" max="14081" width="5.5703125" customWidth="1"/>
    <col min="14082" max="14082" width="46" customWidth="1"/>
    <col min="14083" max="14083" width="8.42578125" customWidth="1"/>
    <col min="14084" max="14084" width="12.42578125" customWidth="1"/>
    <col min="14085" max="14085" width="12.28515625" customWidth="1"/>
    <col min="14086" max="14086" width="16.85546875" customWidth="1"/>
    <col min="14087" max="14088" width="0" hidden="1" customWidth="1"/>
    <col min="14090" max="14090" width="13.85546875" bestFit="1" customWidth="1"/>
    <col min="14091" max="14091" width="14.28515625" bestFit="1" customWidth="1"/>
    <col min="14097" max="14097" width="14.5703125" customWidth="1"/>
    <col min="14337" max="14337" width="5.5703125" customWidth="1"/>
    <col min="14338" max="14338" width="46" customWidth="1"/>
    <col min="14339" max="14339" width="8.42578125" customWidth="1"/>
    <col min="14340" max="14340" width="12.42578125" customWidth="1"/>
    <col min="14341" max="14341" width="12.28515625" customWidth="1"/>
    <col min="14342" max="14342" width="16.85546875" customWidth="1"/>
    <col min="14343" max="14344" width="0" hidden="1" customWidth="1"/>
    <col min="14346" max="14346" width="13.85546875" bestFit="1" customWidth="1"/>
    <col min="14347" max="14347" width="14.28515625" bestFit="1" customWidth="1"/>
    <col min="14353" max="14353" width="14.5703125" customWidth="1"/>
    <col min="14593" max="14593" width="5.5703125" customWidth="1"/>
    <col min="14594" max="14594" width="46" customWidth="1"/>
    <col min="14595" max="14595" width="8.42578125" customWidth="1"/>
    <col min="14596" max="14596" width="12.42578125" customWidth="1"/>
    <col min="14597" max="14597" width="12.28515625" customWidth="1"/>
    <col min="14598" max="14598" width="16.85546875" customWidth="1"/>
    <col min="14599" max="14600" width="0" hidden="1" customWidth="1"/>
    <col min="14602" max="14602" width="13.85546875" bestFit="1" customWidth="1"/>
    <col min="14603" max="14603" width="14.28515625" bestFit="1" customWidth="1"/>
    <col min="14609" max="14609" width="14.5703125" customWidth="1"/>
    <col min="14849" max="14849" width="5.5703125" customWidth="1"/>
    <col min="14850" max="14850" width="46" customWidth="1"/>
    <col min="14851" max="14851" width="8.42578125" customWidth="1"/>
    <col min="14852" max="14852" width="12.42578125" customWidth="1"/>
    <col min="14853" max="14853" width="12.28515625" customWidth="1"/>
    <col min="14854" max="14854" width="16.85546875" customWidth="1"/>
    <col min="14855" max="14856" width="0" hidden="1" customWidth="1"/>
    <col min="14858" max="14858" width="13.85546875" bestFit="1" customWidth="1"/>
    <col min="14859" max="14859" width="14.28515625" bestFit="1" customWidth="1"/>
    <col min="14865" max="14865" width="14.5703125" customWidth="1"/>
    <col min="15105" max="15105" width="5.5703125" customWidth="1"/>
    <col min="15106" max="15106" width="46" customWidth="1"/>
    <col min="15107" max="15107" width="8.42578125" customWidth="1"/>
    <col min="15108" max="15108" width="12.42578125" customWidth="1"/>
    <col min="15109" max="15109" width="12.28515625" customWidth="1"/>
    <col min="15110" max="15110" width="16.85546875" customWidth="1"/>
    <col min="15111" max="15112" width="0" hidden="1" customWidth="1"/>
    <col min="15114" max="15114" width="13.85546875" bestFit="1" customWidth="1"/>
    <col min="15115" max="15115" width="14.28515625" bestFit="1" customWidth="1"/>
    <col min="15121" max="15121" width="14.5703125" customWidth="1"/>
    <col min="15361" max="15361" width="5.5703125" customWidth="1"/>
    <col min="15362" max="15362" width="46" customWidth="1"/>
    <col min="15363" max="15363" width="8.42578125" customWidth="1"/>
    <col min="15364" max="15364" width="12.42578125" customWidth="1"/>
    <col min="15365" max="15365" width="12.28515625" customWidth="1"/>
    <col min="15366" max="15366" width="16.85546875" customWidth="1"/>
    <col min="15367" max="15368" width="0" hidden="1" customWidth="1"/>
    <col min="15370" max="15370" width="13.85546875" bestFit="1" customWidth="1"/>
    <col min="15371" max="15371" width="14.28515625" bestFit="1" customWidth="1"/>
    <col min="15377" max="15377" width="14.5703125" customWidth="1"/>
    <col min="15617" max="15617" width="5.5703125" customWidth="1"/>
    <col min="15618" max="15618" width="46" customWidth="1"/>
    <col min="15619" max="15619" width="8.42578125" customWidth="1"/>
    <col min="15620" max="15620" width="12.42578125" customWidth="1"/>
    <col min="15621" max="15621" width="12.28515625" customWidth="1"/>
    <col min="15622" max="15622" width="16.85546875" customWidth="1"/>
    <col min="15623" max="15624" width="0" hidden="1" customWidth="1"/>
    <col min="15626" max="15626" width="13.85546875" bestFit="1" customWidth="1"/>
    <col min="15627" max="15627" width="14.28515625" bestFit="1" customWidth="1"/>
    <col min="15633" max="15633" width="14.5703125" customWidth="1"/>
    <col min="15873" max="15873" width="5.5703125" customWidth="1"/>
    <col min="15874" max="15874" width="46" customWidth="1"/>
    <col min="15875" max="15875" width="8.42578125" customWidth="1"/>
    <col min="15876" max="15876" width="12.42578125" customWidth="1"/>
    <col min="15877" max="15877" width="12.28515625" customWidth="1"/>
    <col min="15878" max="15878" width="16.85546875" customWidth="1"/>
    <col min="15879" max="15880" width="0" hidden="1" customWidth="1"/>
    <col min="15882" max="15882" width="13.85546875" bestFit="1" customWidth="1"/>
    <col min="15883" max="15883" width="14.28515625" bestFit="1" customWidth="1"/>
    <col min="15889" max="15889" width="14.5703125" customWidth="1"/>
    <col min="16129" max="16129" width="5.5703125" customWidth="1"/>
    <col min="16130" max="16130" width="46" customWidth="1"/>
    <col min="16131" max="16131" width="8.42578125" customWidth="1"/>
    <col min="16132" max="16132" width="12.42578125" customWidth="1"/>
    <col min="16133" max="16133" width="12.28515625" customWidth="1"/>
    <col min="16134" max="16134" width="16.85546875" customWidth="1"/>
    <col min="16135" max="16136" width="0" hidden="1" customWidth="1"/>
    <col min="16138" max="16138" width="13.85546875" bestFit="1" customWidth="1"/>
    <col min="16139" max="16139" width="14.28515625" bestFit="1" customWidth="1"/>
    <col min="16145" max="16145" width="14.5703125" customWidth="1"/>
  </cols>
  <sheetData>
    <row r="1" spans="1:21" ht="15.75" x14ac:dyDescent="0.2">
      <c r="A1" s="1" t="s">
        <v>0</v>
      </c>
      <c r="B1" s="1"/>
      <c r="C1" s="1"/>
      <c r="D1" s="1"/>
      <c r="E1" s="1"/>
    </row>
    <row r="2" spans="1:21" ht="15.75" x14ac:dyDescent="0.2">
      <c r="A2" s="3"/>
    </row>
    <row r="3" spans="1:21" ht="15.75" x14ac:dyDescent="0.2">
      <c r="A3" s="3"/>
      <c r="B3" s="4"/>
    </row>
    <row r="4" spans="1:21" ht="15.75" x14ac:dyDescent="0.2">
      <c r="A4" s="3"/>
      <c r="B4" s="5"/>
    </row>
    <row r="5" spans="1:21" x14ac:dyDescent="0.2">
      <c r="A5" s="6" t="s">
        <v>1</v>
      </c>
      <c r="B5" s="6"/>
      <c r="C5" s="6"/>
      <c r="D5" s="6"/>
      <c r="E5" s="6"/>
      <c r="F5" s="6"/>
      <c r="G5" s="7"/>
      <c r="H5" s="8"/>
    </row>
    <row r="6" spans="1:21" ht="13.5" thickBot="1" x14ac:dyDescent="0.25">
      <c r="B6" s="9"/>
      <c r="C6" s="10"/>
      <c r="D6" s="10"/>
      <c r="E6" s="10"/>
      <c r="F6" s="10"/>
      <c r="G6" s="11"/>
      <c r="H6" s="12"/>
    </row>
    <row r="7" spans="1:21" ht="13.5" thickBot="1" x14ac:dyDescent="0.25">
      <c r="A7" s="13" t="s">
        <v>2</v>
      </c>
      <c r="B7" s="14" t="s">
        <v>3</v>
      </c>
      <c r="C7" s="15" t="s">
        <v>4</v>
      </c>
      <c r="D7" s="16" t="s">
        <v>5</v>
      </c>
      <c r="E7" s="16" t="s">
        <v>6</v>
      </c>
      <c r="F7" s="17" t="s">
        <v>7</v>
      </c>
      <c r="G7" s="11"/>
      <c r="H7" s="12"/>
    </row>
    <row r="8" spans="1:21" ht="15.75" x14ac:dyDescent="0.25">
      <c r="A8" s="18"/>
      <c r="B8" s="19"/>
      <c r="C8" s="20"/>
      <c r="D8" s="20"/>
      <c r="E8" s="20"/>
      <c r="F8" s="21"/>
      <c r="G8" s="11"/>
      <c r="H8" s="12"/>
      <c r="U8" s="22"/>
    </row>
    <row r="9" spans="1:21" x14ac:dyDescent="0.2">
      <c r="A9" s="23" t="s">
        <v>8</v>
      </c>
      <c r="B9" s="24" t="s">
        <v>9</v>
      </c>
      <c r="C9" s="24"/>
      <c r="D9" s="25"/>
      <c r="E9" s="25"/>
      <c r="F9" s="26">
        <f>SUM(F10:F15)</f>
        <v>156756.61273650092</v>
      </c>
      <c r="G9" s="27">
        <v>142143.46</v>
      </c>
      <c r="H9" s="28">
        <f t="shared" ref="H9:H30" si="0">F9/G9</f>
        <v>1.1028056636337749</v>
      </c>
      <c r="K9" s="22"/>
    </row>
    <row r="10" spans="1:21" x14ac:dyDescent="0.2">
      <c r="A10" s="29" t="s">
        <v>10</v>
      </c>
      <c r="B10" s="30" t="s">
        <v>11</v>
      </c>
      <c r="C10" s="31" t="s">
        <v>12</v>
      </c>
      <c r="D10" s="25">
        <v>8</v>
      </c>
      <c r="E10" s="25">
        <f>[1]Consultoria!D12</f>
        <v>123.6</v>
      </c>
      <c r="F10" s="32">
        <v>1010.4247365009039</v>
      </c>
      <c r="G10" s="33">
        <v>1478.4</v>
      </c>
      <c r="H10" s="28">
        <f t="shared" si="0"/>
        <v>0.68345829038210493</v>
      </c>
    </row>
    <row r="11" spans="1:21" x14ac:dyDescent="0.2">
      <c r="A11" s="29" t="s">
        <v>13</v>
      </c>
      <c r="B11" s="34" t="s">
        <v>14</v>
      </c>
      <c r="C11" s="35" t="s">
        <v>4</v>
      </c>
      <c r="D11" s="25">
        <f>[1]Salarios!B12</f>
        <v>6</v>
      </c>
      <c r="E11" s="25">
        <f>[1]Salarios!H12</f>
        <v>5681.808</v>
      </c>
      <c r="F11" s="32">
        <f t="shared" ref="F11:F15" si="1">D11*E11</f>
        <v>34090.847999999998</v>
      </c>
      <c r="G11" s="33">
        <v>34901.46</v>
      </c>
      <c r="H11" s="28">
        <f t="shared" si="0"/>
        <v>0.97677426674987233</v>
      </c>
    </row>
    <row r="12" spans="1:21" x14ac:dyDescent="0.2">
      <c r="A12" s="29" t="s">
        <v>15</v>
      </c>
      <c r="B12" s="34" t="s">
        <v>16</v>
      </c>
      <c r="C12" s="35" t="s">
        <v>17</v>
      </c>
      <c r="D12" s="25">
        <f>[1]VIAGENS!O9</f>
        <v>210</v>
      </c>
      <c r="E12" s="25">
        <f>[1]VIAGENS!M11</f>
        <v>305.10000000000002</v>
      </c>
      <c r="F12" s="32">
        <f t="shared" si="1"/>
        <v>64071.000000000007</v>
      </c>
      <c r="G12" s="33">
        <v>59400</v>
      </c>
      <c r="H12" s="28">
        <f t="shared" si="0"/>
        <v>1.0786363636363638</v>
      </c>
      <c r="L12" s="22"/>
    </row>
    <row r="13" spans="1:21" x14ac:dyDescent="0.2">
      <c r="A13" s="29" t="s">
        <v>18</v>
      </c>
      <c r="B13" s="34" t="s">
        <v>19</v>
      </c>
      <c r="C13" s="35" t="s">
        <v>4</v>
      </c>
      <c r="D13" s="25">
        <v>1</v>
      </c>
      <c r="E13" s="25">
        <f>'[1]SERV_ GRÁFICOS'!F10</f>
        <v>2197.9800000000014</v>
      </c>
      <c r="F13" s="32">
        <f t="shared" si="1"/>
        <v>2197.9800000000014</v>
      </c>
      <c r="G13" s="33">
        <v>2087.6999999999998</v>
      </c>
      <c r="H13" s="28">
        <f t="shared" si="0"/>
        <v>1.0528236815634437</v>
      </c>
      <c r="Q13" s="22"/>
    </row>
    <row r="14" spans="1:21" ht="14.1" customHeight="1" x14ac:dyDescent="0.2">
      <c r="A14" s="29" t="s">
        <v>20</v>
      </c>
      <c r="B14" s="36" t="s">
        <v>21</v>
      </c>
      <c r="C14" s="35" t="s">
        <v>4</v>
      </c>
      <c r="D14" s="25">
        <v>1</v>
      </c>
      <c r="E14" s="25">
        <f>'[1]DESP_ GERAIS'!E13</f>
        <v>36447</v>
      </c>
      <c r="F14" s="32">
        <f t="shared" si="1"/>
        <v>36447</v>
      </c>
      <c r="G14" s="33">
        <v>31675.9</v>
      </c>
      <c r="H14" s="28">
        <f t="shared" si="0"/>
        <v>1.1506223974693695</v>
      </c>
      <c r="Q14" s="22"/>
    </row>
    <row r="15" spans="1:21" x14ac:dyDescent="0.2">
      <c r="A15" s="29" t="s">
        <v>22</v>
      </c>
      <c r="B15" s="36" t="s">
        <v>23</v>
      </c>
      <c r="C15" s="37" t="s">
        <v>24</v>
      </c>
      <c r="D15" s="25">
        <v>1</v>
      </c>
      <c r="E15" s="25">
        <f>[1]Salarios!H19</f>
        <v>18939.36</v>
      </c>
      <c r="F15" s="32">
        <f t="shared" si="1"/>
        <v>18939.36</v>
      </c>
      <c r="G15" s="33">
        <v>12600</v>
      </c>
      <c r="H15" s="28">
        <f t="shared" si="0"/>
        <v>1.5031238095238095</v>
      </c>
      <c r="K15" s="38"/>
    </row>
    <row r="16" spans="1:21" x14ac:dyDescent="0.2">
      <c r="A16" s="39" t="s">
        <v>25</v>
      </c>
      <c r="B16" s="40" t="s">
        <v>26</v>
      </c>
      <c r="C16" s="35"/>
      <c r="D16" s="25"/>
      <c r="E16" s="25"/>
      <c r="F16" s="26">
        <f>SUM(F17)</f>
        <v>4690294.6452634996</v>
      </c>
      <c r="G16" s="41">
        <v>2367902</v>
      </c>
      <c r="H16" s="28">
        <f t="shared" si="0"/>
        <v>1.9807807271008258</v>
      </c>
      <c r="J16" s="42"/>
    </row>
    <row r="17" spans="1:14" x14ac:dyDescent="0.2">
      <c r="A17" s="29" t="s">
        <v>27</v>
      </c>
      <c r="B17" s="43" t="s">
        <v>28</v>
      </c>
      <c r="C17" s="35" t="s">
        <v>4</v>
      </c>
      <c r="D17" s="44">
        <f>[1]Mudas!C10</f>
        <v>774500</v>
      </c>
      <c r="E17" s="25">
        <f>[1]Mudas!D10</f>
        <v>6.0559001229999998</v>
      </c>
      <c r="F17" s="25">
        <f>D17*E17</f>
        <v>4690294.6452634996</v>
      </c>
      <c r="G17" s="33">
        <v>2367902</v>
      </c>
      <c r="H17" s="28">
        <f t="shared" si="0"/>
        <v>1.9807807271008258</v>
      </c>
      <c r="K17" s="45"/>
    </row>
    <row r="18" spans="1:14" x14ac:dyDescent="0.2">
      <c r="A18" s="46" t="s">
        <v>29</v>
      </c>
      <c r="B18" s="24" t="s">
        <v>30</v>
      </c>
      <c r="C18" s="35"/>
      <c r="D18" s="25"/>
      <c r="E18" s="25"/>
      <c r="F18" s="26">
        <f>F19+F25</f>
        <v>148473.742</v>
      </c>
      <c r="G18" s="41">
        <v>239952.76064999998</v>
      </c>
      <c r="H18" s="28">
        <f t="shared" si="0"/>
        <v>0.6187623830532496</v>
      </c>
    </row>
    <row r="19" spans="1:14" ht="25.5" x14ac:dyDescent="0.2">
      <c r="A19" s="46" t="s">
        <v>31</v>
      </c>
      <c r="B19" s="47" t="s">
        <v>32</v>
      </c>
      <c r="C19" s="35"/>
      <c r="D19" s="25"/>
      <c r="E19" s="25"/>
      <c r="F19" s="48">
        <f>SUM(F20:F24)</f>
        <v>114650.382</v>
      </c>
      <c r="G19" s="41">
        <v>104474.86</v>
      </c>
      <c r="H19" s="28">
        <f t="shared" si="0"/>
        <v>1.0973968474329614</v>
      </c>
      <c r="K19" s="49"/>
    </row>
    <row r="20" spans="1:14" x14ac:dyDescent="0.2">
      <c r="A20" s="50" t="s">
        <v>33</v>
      </c>
      <c r="B20" s="34" t="s">
        <v>34</v>
      </c>
      <c r="C20" s="35" t="s">
        <v>4</v>
      </c>
      <c r="D20" s="25">
        <f>[1]Salarios!B15</f>
        <v>4</v>
      </c>
      <c r="E20" s="25">
        <f>[1]Salarios!H15</f>
        <v>5681.808</v>
      </c>
      <c r="F20" s="25">
        <f>D20*E20</f>
        <v>22727.232</v>
      </c>
      <c r="G20" s="33">
        <v>34901.46</v>
      </c>
      <c r="H20" s="28">
        <f t="shared" si="0"/>
        <v>0.65118284449991493</v>
      </c>
    </row>
    <row r="21" spans="1:14" x14ac:dyDescent="0.2">
      <c r="A21" s="50" t="s">
        <v>35</v>
      </c>
      <c r="B21" s="34" t="s">
        <v>16</v>
      </c>
      <c r="C21" s="35" t="s">
        <v>17</v>
      </c>
      <c r="D21" s="25">
        <f>[1]VIAGENS!O13</f>
        <v>150</v>
      </c>
      <c r="E21" s="25">
        <f>[1]VIAGENS!M14</f>
        <v>305.10000000000002</v>
      </c>
      <c r="F21" s="25">
        <f>D21*E21</f>
        <v>45765</v>
      </c>
      <c r="G21" s="33">
        <v>29700</v>
      </c>
      <c r="H21" s="28">
        <f t="shared" si="0"/>
        <v>1.540909090909091</v>
      </c>
    </row>
    <row r="22" spans="1:14" ht="15" customHeight="1" x14ac:dyDescent="0.2">
      <c r="A22" s="50" t="s">
        <v>36</v>
      </c>
      <c r="B22" s="34" t="s">
        <v>19</v>
      </c>
      <c r="C22" s="35" t="s">
        <v>4</v>
      </c>
      <c r="D22" s="25">
        <v>1</v>
      </c>
      <c r="E22" s="25">
        <v>1563.79</v>
      </c>
      <c r="F22" s="25">
        <f>D22*E22</f>
        <v>1563.79</v>
      </c>
      <c r="G22" s="33">
        <v>1973.4</v>
      </c>
      <c r="H22" s="28">
        <f t="shared" si="0"/>
        <v>0.79243437721698584</v>
      </c>
    </row>
    <row r="23" spans="1:14" x14ac:dyDescent="0.2">
      <c r="A23" s="50" t="s">
        <v>37</v>
      </c>
      <c r="B23" s="36" t="s">
        <v>21</v>
      </c>
      <c r="C23" s="35" t="s">
        <v>4</v>
      </c>
      <c r="D23" s="25">
        <v>1</v>
      </c>
      <c r="E23" s="25">
        <f>'[1]DESP_ GERAIS'!E17</f>
        <v>25655</v>
      </c>
      <c r="F23" s="25">
        <f>D23*E23</f>
        <v>25655</v>
      </c>
      <c r="G23" s="33">
        <v>29500</v>
      </c>
      <c r="H23" s="28">
        <f t="shared" si="0"/>
        <v>0.86966101694915254</v>
      </c>
    </row>
    <row r="24" spans="1:14" x14ac:dyDescent="0.2">
      <c r="A24" s="50" t="s">
        <v>38</v>
      </c>
      <c r="B24" s="36" t="s">
        <v>23</v>
      </c>
      <c r="C24" s="37" t="s">
        <v>24</v>
      </c>
      <c r="D24" s="25">
        <v>1</v>
      </c>
      <c r="E24" s="25">
        <f>[1]Salarios!H19</f>
        <v>18939.36</v>
      </c>
      <c r="F24" s="25">
        <f>D24*E24</f>
        <v>18939.36</v>
      </c>
      <c r="G24" s="33">
        <v>8400</v>
      </c>
      <c r="H24" s="28">
        <f t="shared" si="0"/>
        <v>2.2546857142857144</v>
      </c>
      <c r="J24" s="42"/>
      <c r="L24" s="51"/>
      <c r="M24" s="52"/>
      <c r="N24" s="53"/>
    </row>
    <row r="25" spans="1:14" x14ac:dyDescent="0.2">
      <c r="A25" s="46" t="s">
        <v>39</v>
      </c>
      <c r="B25" s="54" t="s">
        <v>40</v>
      </c>
      <c r="C25" s="35"/>
      <c r="D25" s="25"/>
      <c r="E25" s="25"/>
      <c r="F25" s="48">
        <f>SUM(F26:F29)</f>
        <v>33823.360000000001</v>
      </c>
      <c r="G25" s="41">
        <v>135477.90065</v>
      </c>
      <c r="H25" s="28">
        <f t="shared" si="0"/>
        <v>0.24965961118175919</v>
      </c>
    </row>
    <row r="26" spans="1:14" x14ac:dyDescent="0.2">
      <c r="A26" s="50" t="s">
        <v>41</v>
      </c>
      <c r="B26" s="55" t="s">
        <v>42</v>
      </c>
      <c r="C26" s="35" t="s">
        <v>4</v>
      </c>
      <c r="D26" s="25">
        <v>1</v>
      </c>
      <c r="E26" s="25">
        <f>'[1]SERV_ GRÁFICOS'!F18</f>
        <v>600</v>
      </c>
      <c r="F26" s="25">
        <f>D26*E26</f>
        <v>600</v>
      </c>
      <c r="G26" s="33">
        <v>582</v>
      </c>
      <c r="H26" s="28">
        <f t="shared" si="0"/>
        <v>1.0309278350515463</v>
      </c>
      <c r="K26" s="56"/>
    </row>
    <row r="27" spans="1:14" x14ac:dyDescent="0.2">
      <c r="A27" s="50" t="s">
        <v>43</v>
      </c>
      <c r="B27" s="55" t="s">
        <v>44</v>
      </c>
      <c r="C27" s="37" t="s">
        <v>24</v>
      </c>
      <c r="D27" s="25">
        <v>1</v>
      </c>
      <c r="E27" s="25">
        <f>[1]Salarios!H19</f>
        <v>18939.36</v>
      </c>
      <c r="F27" s="25">
        <f>D27*E27</f>
        <v>18939.36</v>
      </c>
      <c r="G27" s="33">
        <v>42057.140650000001</v>
      </c>
      <c r="H27" s="28">
        <f t="shared" si="0"/>
        <v>0.45032448015459653</v>
      </c>
      <c r="J27" s="42"/>
    </row>
    <row r="28" spans="1:14" x14ac:dyDescent="0.2">
      <c r="A28" s="50" t="s">
        <v>45</v>
      </c>
      <c r="B28" s="34" t="s">
        <v>16</v>
      </c>
      <c r="C28" s="35" t="s">
        <v>17</v>
      </c>
      <c r="D28" s="25">
        <v>30</v>
      </c>
      <c r="E28" s="25">
        <f>[1]VIAGENS!J18</f>
        <v>305.10000000000002</v>
      </c>
      <c r="F28" s="25">
        <f>D28*E28</f>
        <v>9153</v>
      </c>
      <c r="G28" s="33">
        <v>30800</v>
      </c>
      <c r="H28" s="28">
        <f t="shared" si="0"/>
        <v>0.29717532467532465</v>
      </c>
    </row>
    <row r="29" spans="1:14" ht="14.85" customHeight="1" x14ac:dyDescent="0.2">
      <c r="A29" s="29" t="s">
        <v>46</v>
      </c>
      <c r="B29" s="36" t="s">
        <v>21</v>
      </c>
      <c r="C29" s="37" t="s">
        <v>24</v>
      </c>
      <c r="D29" s="25">
        <f>D27</f>
        <v>1</v>
      </c>
      <c r="E29" s="25">
        <f>'[1]DESP_ GERAIS'!G19</f>
        <v>5131</v>
      </c>
      <c r="F29" s="25">
        <f>D29*E29</f>
        <v>5131</v>
      </c>
      <c r="G29" s="33">
        <v>56900</v>
      </c>
      <c r="H29" s="28">
        <f t="shared" si="0"/>
        <v>9.0175746924428826E-2</v>
      </c>
    </row>
    <row r="30" spans="1:14" ht="15.75" x14ac:dyDescent="0.25">
      <c r="A30" s="57" t="s">
        <v>47</v>
      </c>
      <c r="B30" s="57"/>
      <c r="C30" s="57"/>
      <c r="D30" s="57"/>
      <c r="E30" s="57"/>
      <c r="F30" s="58">
        <f>F9+F16+F18</f>
        <v>4995525</v>
      </c>
      <c r="G30" s="41">
        <v>2749998.22065</v>
      </c>
      <c r="H30" s="28">
        <f t="shared" si="0"/>
        <v>1.8165557208321534</v>
      </c>
      <c r="I30" s="59"/>
    </row>
    <row r="31" spans="1:14" x14ac:dyDescent="0.2">
      <c r="B31" s="60"/>
      <c r="C31" s="61"/>
      <c r="D31" s="62"/>
      <c r="E31" s="62"/>
      <c r="F31" s="62"/>
      <c r="J31" s="42"/>
      <c r="K31" s="42"/>
    </row>
    <row r="32" spans="1:14" x14ac:dyDescent="0.2">
      <c r="C32" s="63"/>
      <c r="D32" s="62"/>
      <c r="E32" s="62"/>
      <c r="F32" s="62"/>
      <c r="K32" s="42"/>
    </row>
    <row r="33" spans="1:17" hidden="1" x14ac:dyDescent="0.2">
      <c r="C33" s="61"/>
      <c r="D33" s="62" t="s">
        <v>48</v>
      </c>
      <c r="E33" s="62"/>
      <c r="F33" s="62">
        <f>F30/D17</f>
        <v>6.45</v>
      </c>
      <c r="G33">
        <f>G30/(G17/2)</f>
        <v>2.3227297587906932</v>
      </c>
      <c r="H33" s="2">
        <f>SUM(H9:H32)</f>
        <v>23.269656920327268</v>
      </c>
    </row>
    <row r="34" spans="1:17" hidden="1" x14ac:dyDescent="0.2">
      <c r="C34" s="61"/>
      <c r="D34" s="62"/>
      <c r="E34" s="62"/>
      <c r="F34" s="62"/>
    </row>
    <row r="35" spans="1:17" hidden="1" x14ac:dyDescent="0.2">
      <c r="H35" s="2">
        <f>H33/23</f>
        <v>1.0117242139272726</v>
      </c>
    </row>
    <row r="36" spans="1:17" hidden="1" x14ac:dyDescent="0.2"/>
    <row r="37" spans="1:17" hidden="1" x14ac:dyDescent="0.2">
      <c r="D37" t="s">
        <v>49</v>
      </c>
    </row>
    <row r="38" spans="1:17" x14ac:dyDescent="0.2">
      <c r="M38" s="64"/>
    </row>
    <row r="39" spans="1:17" x14ac:dyDescent="0.2">
      <c r="M39" s="65"/>
    </row>
    <row r="40" spans="1:17" ht="15.75" x14ac:dyDescent="0.2">
      <c r="A40" s="1" t="s">
        <v>0</v>
      </c>
      <c r="B40" s="1"/>
      <c r="C40" s="1"/>
      <c r="D40" s="1"/>
      <c r="E40" s="1"/>
      <c r="F40" s="42"/>
      <c r="J40" s="66"/>
      <c r="Q40" s="42"/>
    </row>
    <row r="41" spans="1:17" ht="15.75" x14ac:dyDescent="0.2">
      <c r="A41" s="3"/>
    </row>
    <row r="42" spans="1:17" ht="15.75" x14ac:dyDescent="0.2">
      <c r="A42" s="3"/>
      <c r="J42" s="42"/>
    </row>
    <row r="43" spans="1:17" ht="15.75" x14ac:dyDescent="0.2">
      <c r="A43" s="3"/>
      <c r="B43" s="4"/>
    </row>
    <row r="44" spans="1:17" x14ac:dyDescent="0.2">
      <c r="A44" s="6" t="s">
        <v>50</v>
      </c>
      <c r="B44" s="6"/>
      <c r="C44" s="6"/>
      <c r="D44" s="6"/>
      <c r="E44" s="6"/>
      <c r="F44" s="6"/>
    </row>
    <row r="45" spans="1:17" ht="13.5" thickBot="1" x14ac:dyDescent="0.25">
      <c r="B45" s="9"/>
      <c r="C45" s="10"/>
      <c r="D45" s="10"/>
      <c r="E45" s="10"/>
      <c r="F45" s="10"/>
    </row>
    <row r="46" spans="1:17" ht="13.5" thickBot="1" x14ac:dyDescent="0.25">
      <c r="A46" s="13" t="s">
        <v>2</v>
      </c>
      <c r="B46" s="14" t="s">
        <v>3</v>
      </c>
      <c r="C46" s="15" t="s">
        <v>4</v>
      </c>
      <c r="D46" s="16" t="s">
        <v>5</v>
      </c>
      <c r="E46" s="16" t="s">
        <v>6</v>
      </c>
      <c r="F46" s="17" t="s">
        <v>7</v>
      </c>
    </row>
    <row r="47" spans="1:17" ht="15.75" x14ac:dyDescent="0.25">
      <c r="A47" s="18"/>
      <c r="B47" s="19"/>
      <c r="C47" s="20"/>
      <c r="D47" s="20"/>
      <c r="E47" s="20"/>
      <c r="F47" s="21"/>
    </row>
    <row r="48" spans="1:17" x14ac:dyDescent="0.2">
      <c r="A48" s="23" t="s">
        <v>8</v>
      </c>
      <c r="B48" s="24" t="s">
        <v>9</v>
      </c>
      <c r="C48" s="24"/>
      <c r="D48" s="25"/>
      <c r="E48" s="25"/>
      <c r="F48" s="26">
        <f>SUM(F49:F54)</f>
        <v>0</v>
      </c>
    </row>
    <row r="49" spans="1:6" x14ac:dyDescent="0.2">
      <c r="A49" s="29" t="s">
        <v>10</v>
      </c>
      <c r="B49" s="30" t="s">
        <v>11</v>
      </c>
      <c r="C49" s="31" t="s">
        <v>12</v>
      </c>
      <c r="D49" s="25">
        <v>8</v>
      </c>
      <c r="E49" s="25">
        <f>[1]Consultoria!C49+[1]Consultoria!E49</f>
        <v>0</v>
      </c>
      <c r="F49" s="32">
        <f t="shared" ref="F49:F54" si="2">D49*E49</f>
        <v>0</v>
      </c>
    </row>
    <row r="50" spans="1:6" x14ac:dyDescent="0.2">
      <c r="A50" s="29" t="s">
        <v>13</v>
      </c>
      <c r="B50" s="34" t="s">
        <v>14</v>
      </c>
      <c r="C50" s="35" t="s">
        <v>4</v>
      </c>
      <c r="D50" s="25">
        <v>6</v>
      </c>
      <c r="E50" s="25">
        <f>[1]Salarios!H66</f>
        <v>0</v>
      </c>
      <c r="F50" s="32">
        <f t="shared" si="2"/>
        <v>0</v>
      </c>
    </row>
    <row r="51" spans="1:6" x14ac:dyDescent="0.2">
      <c r="A51" s="29" t="s">
        <v>15</v>
      </c>
      <c r="B51" s="34" t="s">
        <v>16</v>
      </c>
      <c r="C51" s="35" t="s">
        <v>17</v>
      </c>
      <c r="D51" s="25">
        <v>210</v>
      </c>
      <c r="E51" s="25">
        <f>[1]VIAGENS!M59</f>
        <v>0</v>
      </c>
      <c r="F51" s="32">
        <f t="shared" si="2"/>
        <v>0</v>
      </c>
    </row>
    <row r="52" spans="1:6" x14ac:dyDescent="0.2">
      <c r="A52" s="29" t="s">
        <v>18</v>
      </c>
      <c r="B52" s="34" t="s">
        <v>19</v>
      </c>
      <c r="C52" s="35" t="s">
        <v>4</v>
      </c>
      <c r="D52" s="25">
        <v>1</v>
      </c>
      <c r="E52" s="25">
        <f>'[1]SERV_ GRÁFICOS'!F45</f>
        <v>0</v>
      </c>
      <c r="F52" s="32">
        <f t="shared" si="2"/>
        <v>0</v>
      </c>
    </row>
    <row r="53" spans="1:6" x14ac:dyDescent="0.2">
      <c r="A53" s="29" t="s">
        <v>20</v>
      </c>
      <c r="B53" s="36" t="s">
        <v>21</v>
      </c>
      <c r="C53" s="35" t="s">
        <v>4</v>
      </c>
      <c r="D53" s="25">
        <v>1</v>
      </c>
      <c r="E53" s="25">
        <f>'[1]DESP_ GERAIS'!E45</f>
        <v>0</v>
      </c>
      <c r="F53" s="32">
        <f t="shared" si="2"/>
        <v>0</v>
      </c>
    </row>
    <row r="54" spans="1:6" x14ac:dyDescent="0.2">
      <c r="A54" s="29" t="s">
        <v>22</v>
      </c>
      <c r="B54" s="36" t="s">
        <v>23</v>
      </c>
      <c r="C54" s="35" t="s">
        <v>17</v>
      </c>
      <c r="D54" s="25">
        <v>1</v>
      </c>
      <c r="E54" s="25">
        <f>[1]VIAGENS!J58</f>
        <v>0</v>
      </c>
      <c r="F54" s="32">
        <f t="shared" si="2"/>
        <v>0</v>
      </c>
    </row>
    <row r="55" spans="1:6" x14ac:dyDescent="0.2">
      <c r="A55" s="39" t="s">
        <v>25</v>
      </c>
      <c r="B55" s="40" t="s">
        <v>26</v>
      </c>
      <c r="C55" s="35"/>
      <c r="D55" s="25"/>
      <c r="E55" s="25"/>
      <c r="F55" s="26">
        <f>SUM(F56)</f>
        <v>0</v>
      </c>
    </row>
    <row r="56" spans="1:6" x14ac:dyDescent="0.2">
      <c r="A56" s="29" t="s">
        <v>27</v>
      </c>
      <c r="B56" s="43" t="s">
        <v>28</v>
      </c>
      <c r="C56" s="35" t="s">
        <v>4</v>
      </c>
      <c r="D56" s="25">
        <v>774500</v>
      </c>
      <c r="E56" s="25">
        <f>[1]Mudas!D30</f>
        <v>0</v>
      </c>
      <c r="F56" s="25">
        <f>D56*E56</f>
        <v>0</v>
      </c>
    </row>
    <row r="57" spans="1:6" x14ac:dyDescent="0.2">
      <c r="A57" s="46" t="s">
        <v>29</v>
      </c>
      <c r="B57" s="24" t="s">
        <v>30</v>
      </c>
      <c r="C57" s="35"/>
      <c r="D57" s="25"/>
      <c r="E57" s="25"/>
      <c r="F57" s="26">
        <f>F58+F64</f>
        <v>0</v>
      </c>
    </row>
    <row r="58" spans="1:6" ht="25.5" x14ac:dyDescent="0.2">
      <c r="A58" s="46" t="s">
        <v>31</v>
      </c>
      <c r="B58" s="47" t="s">
        <v>32</v>
      </c>
      <c r="C58" s="35"/>
      <c r="D58" s="25"/>
      <c r="E58" s="25"/>
      <c r="F58" s="48">
        <f>SUM(F59:F63)</f>
        <v>0</v>
      </c>
    </row>
    <row r="59" spans="1:6" x14ac:dyDescent="0.2">
      <c r="A59" s="50" t="s">
        <v>33</v>
      </c>
      <c r="B59" s="34" t="s">
        <v>34</v>
      </c>
      <c r="C59" s="35" t="s">
        <v>4</v>
      </c>
      <c r="D59" s="25">
        <v>4</v>
      </c>
      <c r="E59" s="25">
        <f>[1]Salarios!H69</f>
        <v>0</v>
      </c>
      <c r="F59" s="25">
        <f>D59*E59</f>
        <v>0</v>
      </c>
    </row>
    <row r="60" spans="1:6" x14ac:dyDescent="0.2">
      <c r="A60" s="50" t="s">
        <v>35</v>
      </c>
      <c r="B60" s="34" t="s">
        <v>16</v>
      </c>
      <c r="C60" s="35" t="s">
        <v>17</v>
      </c>
      <c r="D60" s="25">
        <v>150</v>
      </c>
      <c r="E60" s="25">
        <f>[1]VIAGENS!M62</f>
        <v>0</v>
      </c>
      <c r="F60" s="25">
        <f>D60*E60</f>
        <v>0</v>
      </c>
    </row>
    <row r="61" spans="1:6" x14ac:dyDescent="0.2">
      <c r="A61" s="50" t="s">
        <v>36</v>
      </c>
      <c r="B61" s="34" t="s">
        <v>19</v>
      </c>
      <c r="C61" s="35" t="s">
        <v>4</v>
      </c>
      <c r="D61" s="25">
        <v>1</v>
      </c>
      <c r="E61" s="25">
        <f>'[1]SERV_ GRÁFICOS'!F51</f>
        <v>0</v>
      </c>
      <c r="F61" s="25">
        <f>D61*E61</f>
        <v>0</v>
      </c>
    </row>
    <row r="62" spans="1:6" x14ac:dyDescent="0.2">
      <c r="A62" s="50" t="s">
        <v>37</v>
      </c>
      <c r="B62" s="36" t="s">
        <v>21</v>
      </c>
      <c r="C62" s="35" t="s">
        <v>4</v>
      </c>
      <c r="D62" s="25">
        <v>1</v>
      </c>
      <c r="E62" s="25">
        <f>'[1]DESP_ GERAIS'!E49</f>
        <v>0</v>
      </c>
      <c r="F62" s="25">
        <f>D62*E62</f>
        <v>0</v>
      </c>
    </row>
    <row r="63" spans="1:6" x14ac:dyDescent="0.2">
      <c r="A63" s="50" t="s">
        <v>38</v>
      </c>
      <c r="B63" s="36" t="s">
        <v>23</v>
      </c>
      <c r="C63" s="35" t="s">
        <v>17</v>
      </c>
      <c r="D63" s="25">
        <v>1</v>
      </c>
      <c r="E63" s="25">
        <f>[1]VIAGENS!J63</f>
        <v>0</v>
      </c>
      <c r="F63" s="25">
        <f>D63*E63</f>
        <v>0</v>
      </c>
    </row>
    <row r="64" spans="1:6" x14ac:dyDescent="0.2">
      <c r="A64" s="46" t="s">
        <v>39</v>
      </c>
      <c r="B64" s="54" t="s">
        <v>40</v>
      </c>
      <c r="C64" s="35"/>
      <c r="D64" s="25"/>
      <c r="E64" s="25"/>
      <c r="F64" s="48">
        <f>SUM(F65:F68)</f>
        <v>0</v>
      </c>
    </row>
    <row r="65" spans="1:6" x14ac:dyDescent="0.2">
      <c r="A65" s="50" t="s">
        <v>41</v>
      </c>
      <c r="B65" s="55" t="s">
        <v>42</v>
      </c>
      <c r="C65" s="35" t="s">
        <v>4</v>
      </c>
      <c r="D65" s="25">
        <v>1</v>
      </c>
      <c r="E65" s="25">
        <f>'[1]SERV_ GRÁFICOS'!F55</f>
        <v>0</v>
      </c>
      <c r="F65" s="25">
        <f>D65*E65</f>
        <v>0</v>
      </c>
    </row>
    <row r="66" spans="1:6" x14ac:dyDescent="0.2">
      <c r="A66" s="50" t="s">
        <v>43</v>
      </c>
      <c r="B66" s="55" t="s">
        <v>44</v>
      </c>
      <c r="C66" s="35" t="s">
        <v>4</v>
      </c>
      <c r="D66" s="25">
        <v>1</v>
      </c>
      <c r="E66" s="25">
        <f>[1]Salarios!D73+[1]Salarios!F73</f>
        <v>0</v>
      </c>
      <c r="F66" s="25">
        <f>D66*E66</f>
        <v>0</v>
      </c>
    </row>
    <row r="67" spans="1:6" x14ac:dyDescent="0.2">
      <c r="A67" s="50" t="s">
        <v>45</v>
      </c>
      <c r="B67" s="34" t="s">
        <v>16</v>
      </c>
      <c r="C67" s="35" t="s">
        <v>17</v>
      </c>
      <c r="D67" s="25">
        <v>30</v>
      </c>
      <c r="E67" s="25">
        <f>[1]VIAGENS!J66</f>
        <v>0</v>
      </c>
      <c r="F67" s="25">
        <f>D67*E67</f>
        <v>0</v>
      </c>
    </row>
    <row r="68" spans="1:6" x14ac:dyDescent="0.2">
      <c r="A68" s="29" t="s">
        <v>46</v>
      </c>
      <c r="B68" s="36" t="s">
        <v>21</v>
      </c>
      <c r="C68" s="35" t="s">
        <v>4</v>
      </c>
      <c r="D68" s="25">
        <v>1</v>
      </c>
      <c r="E68" s="25">
        <f>'[1]DESP_ GERAIS'!E56</f>
        <v>0</v>
      </c>
      <c r="F68" s="25">
        <f>D68*E68</f>
        <v>0</v>
      </c>
    </row>
    <row r="69" spans="1:6" ht="15.75" x14ac:dyDescent="0.25">
      <c r="A69" s="57" t="s">
        <v>47</v>
      </c>
      <c r="B69" s="57"/>
      <c r="C69" s="57"/>
      <c r="D69" s="57"/>
      <c r="E69" s="57"/>
      <c r="F69" s="58">
        <f>F48+F55+F57</f>
        <v>0</v>
      </c>
    </row>
  </sheetData>
  <mergeCells count="6">
    <mergeCell ref="A1:E1"/>
    <mergeCell ref="A5:F5"/>
    <mergeCell ref="A30:E30"/>
    <mergeCell ref="A40:E40"/>
    <mergeCell ref="A44:F44"/>
    <mergeCell ref="A69:E69"/>
  </mergeCells>
  <pageMargins left="0.74791666666666667" right="0.74791666666666667" top="0.98402777777777783" bottom="0.98402777777777783" header="0.51180555555555562" footer="0.51180555555555562"/>
  <pageSetup paperSize="9" scale="85" firstPageNumber="0" orientation="portrait" horizontalDpi="300" verticalDpi="300" r:id="rId1"/>
  <headerFooter alignWithMargins="0"/>
  <rowBreaks count="1" manualBreakCount="1">
    <brk id="38" max="16383" man="1"/>
  </rowBreaks>
  <colBreaks count="1" manualBreakCount="1">
    <brk id="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Quadro de Inversões</vt:lpstr>
      <vt:lpstr>'Quadro de Inversões'!Area_de_impressao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Mario Augusto Mendes Guimaraes</dc:creator>
  <cp:lastModifiedBy>Mario Augusto Mendes Guimaraes</cp:lastModifiedBy>
  <dcterms:created xsi:type="dcterms:W3CDTF">2023-12-28T14:12:23Z</dcterms:created>
  <dcterms:modified xsi:type="dcterms:W3CDTF">2023-12-28T14:15:55Z</dcterms:modified>
</cp:coreProperties>
</file>