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iago.melo\Desktop\Modelos\"/>
    </mc:Choice>
  </mc:AlternateContent>
  <bookViews>
    <workbookView xWindow="0" yWindow="0" windowWidth="28800" windowHeight="11715" tabRatio="934"/>
  </bookViews>
  <sheets>
    <sheet name="Principal" sheetId="26" r:id="rId1"/>
    <sheet name="Uniformes" sheetId="37" r:id="rId2"/>
    <sheet name="Diárias" sheetId="38" r:id="rId3"/>
  </sheets>
  <definedNames>
    <definedName name="_xlnm.Print_Area" localSheetId="2">Diárias!$A$1:$I$40</definedName>
    <definedName name="_xlnm.Print_Area" localSheetId="0">Principal!$A$1:$I$158</definedName>
    <definedName name="_xlnm.Print_Area" localSheetId="1">Uniformes!$A$1:$I$13</definedName>
  </definedNames>
  <calcPr calcId="152511"/>
</workbook>
</file>

<file path=xl/calcChain.xml><?xml version="1.0" encoding="utf-8"?>
<calcChain xmlns="http://schemas.openxmlformats.org/spreadsheetml/2006/main">
  <c r="I51" i="26" l="1"/>
  <c r="I153" i="26" l="1"/>
  <c r="E9" i="37"/>
  <c r="F9" i="37" s="1"/>
  <c r="E5" i="37" l="1"/>
  <c r="I8" i="38" l="1"/>
  <c r="I9" i="38"/>
  <c r="I7" i="38"/>
  <c r="I28" i="38"/>
  <c r="I22" i="38"/>
  <c r="I13" i="38"/>
  <c r="I23" i="26"/>
  <c r="I50" i="26" s="1"/>
  <c r="E8" i="37"/>
  <c r="F8" i="37" s="1"/>
  <c r="E7" i="37"/>
  <c r="F7" i="37" s="1"/>
  <c r="E6" i="37"/>
  <c r="F6" i="37" s="1"/>
  <c r="E10" i="37" l="1"/>
  <c r="I10" i="38"/>
  <c r="I32" i="38" s="1"/>
  <c r="F5" i="37"/>
  <c r="I149" i="26"/>
  <c r="I30" i="26"/>
  <c r="H67" i="26"/>
  <c r="H47" i="26"/>
  <c r="H70" i="26" s="1"/>
  <c r="I87" i="26"/>
  <c r="I92" i="26" s="1"/>
  <c r="H113" i="26"/>
  <c r="I144" i="26"/>
  <c r="I138" i="26"/>
  <c r="I129" i="26"/>
  <c r="B127" i="26"/>
  <c r="B125" i="26"/>
  <c r="B124" i="26"/>
  <c r="B123" i="26"/>
  <c r="B122" i="26"/>
  <c r="B121" i="26"/>
  <c r="H111" i="26"/>
  <c r="H87" i="26"/>
  <c r="H83" i="26"/>
  <c r="H36" i="26"/>
  <c r="I33" i="38" l="1"/>
  <c r="I34" i="26"/>
  <c r="I76" i="26"/>
  <c r="I78" i="26"/>
  <c r="I70" i="26"/>
  <c r="I82" i="26"/>
  <c r="I55" i="26"/>
  <c r="I61" i="26" s="1"/>
  <c r="E11" i="37"/>
  <c r="I97" i="26" s="1"/>
  <c r="I101" i="26" s="1"/>
  <c r="I80" i="26"/>
  <c r="I68" i="26"/>
  <c r="I81" i="26"/>
  <c r="I79" i="26"/>
  <c r="I77" i="26"/>
  <c r="I71" i="26"/>
  <c r="I69" i="26"/>
  <c r="I67" i="26"/>
  <c r="I66" i="26"/>
  <c r="I35" i="26"/>
  <c r="I121" i="26"/>
  <c r="H72" i="26"/>
  <c r="I36" i="26" l="1"/>
  <c r="I59" i="26" s="1"/>
  <c r="I125" i="26"/>
  <c r="I35" i="38"/>
  <c r="I152" i="26"/>
  <c r="I72" i="26"/>
  <c r="I123" i="26" s="1"/>
  <c r="I83" i="26"/>
  <c r="I91" i="26" s="1"/>
  <c r="I93" i="26" s="1"/>
  <c r="I124" i="26" s="1"/>
  <c r="I41" i="26" l="1"/>
  <c r="I40" i="26"/>
  <c r="I42" i="26"/>
  <c r="I39" i="26"/>
  <c r="I46" i="26"/>
  <c r="I45" i="26"/>
  <c r="I44" i="26"/>
  <c r="I43" i="26"/>
  <c r="I47" i="26" l="1"/>
  <c r="I60" i="26" s="1"/>
  <c r="I62" i="26" s="1"/>
  <c r="I122" i="26" s="1"/>
  <c r="I126" i="26" s="1"/>
  <c r="I105" i="26" s="1"/>
  <c r="I106" i="26" s="1"/>
  <c r="I115" i="26" s="1"/>
  <c r="I116" i="26" s="1"/>
  <c r="I109" i="26" s="1"/>
  <c r="I117" i="26" l="1"/>
  <c r="I108" i="26"/>
  <c r="I143" i="26" s="1"/>
  <c r="I146" i="26" s="1"/>
  <c r="I110" i="26"/>
  <c r="I111" i="26" l="1"/>
  <c r="I127" i="26" s="1"/>
  <c r="I148" i="26" s="1"/>
  <c r="I128" i="26" l="1"/>
  <c r="I150" i="26" s="1"/>
  <c r="I154" i="26" s="1"/>
  <c r="I155" i="26" s="1"/>
  <c r="I145" i="26"/>
  <c r="I27" i="38"/>
  <c r="I30" i="38" s="1"/>
  <c r="I151" i="26" l="1"/>
  <c r="I29" i="38"/>
  <c r="I12" i="38" l="1"/>
  <c r="I36" i="38" s="1"/>
</calcChain>
</file>

<file path=xl/sharedStrings.xml><?xml version="1.0" encoding="utf-8"?>
<sst xmlns="http://schemas.openxmlformats.org/spreadsheetml/2006/main" count="328" uniqueCount="200">
  <si>
    <t>-</t>
  </si>
  <si>
    <t>VALOR (R$)</t>
  </si>
  <si>
    <t>Adicional Noturno</t>
  </si>
  <si>
    <t>%</t>
  </si>
  <si>
    <t>Outros (especificar)</t>
  </si>
  <si>
    <t>Lucro</t>
  </si>
  <si>
    <t>Data base da categoria (dia/mês/ano)</t>
  </si>
  <si>
    <t>Categoria profissional (vinculada à execução contratual)</t>
  </si>
  <si>
    <t>Tipo de serviço (mesmo serviço com características distintas)</t>
  </si>
  <si>
    <t>A</t>
  </si>
  <si>
    <t>B</t>
  </si>
  <si>
    <t>C</t>
  </si>
  <si>
    <t>D</t>
  </si>
  <si>
    <t>E</t>
  </si>
  <si>
    <t>F</t>
  </si>
  <si>
    <t>G</t>
  </si>
  <si>
    <t>H</t>
  </si>
  <si>
    <t>COMPOSIÇÃO DA REMUNERAÇÃO</t>
  </si>
  <si>
    <t>INSUMOS DIVERSOS</t>
  </si>
  <si>
    <t>Materiais</t>
  </si>
  <si>
    <t>Equipamentos</t>
  </si>
  <si>
    <t>TOTAL SUBMÓDULO 4.1</t>
  </si>
  <si>
    <t>Nota(1):</t>
  </si>
  <si>
    <t>TOTAL SUBMÓDULO 4.2</t>
  </si>
  <si>
    <t>TOTAL</t>
  </si>
  <si>
    <t>CUSTOS INDIRETOS, TRIBUTOS E LUCRO</t>
  </si>
  <si>
    <t>4.1</t>
  </si>
  <si>
    <t>4.2</t>
  </si>
  <si>
    <t>Custos Indiretos</t>
  </si>
  <si>
    <t>Mão-de-Obra vinculada à execução contratual (valor por empregado)</t>
  </si>
  <si>
    <t>MÓDULO 1 - COMPOSIÇÃO DA REMUNERAÇÃO</t>
  </si>
  <si>
    <t>Quadro Resumo - VALOR MENSAL DOS SERVIÇOS</t>
  </si>
  <si>
    <t>Qde Postos (E)</t>
  </si>
  <si>
    <t>Tipo de Serviço (A)</t>
  </si>
  <si>
    <t>Valor Por Empregado(B)</t>
  </si>
  <si>
    <t>Valor Proposto por Posto (D) = (B x C)</t>
  </si>
  <si>
    <t>Qde de Empregados por posto ( C )</t>
  </si>
  <si>
    <t>Serviço 1 (indicar)</t>
  </si>
  <si>
    <t>Serviço 2 (indicar)</t>
  </si>
  <si>
    <t>Serviço 3 (indicar)</t>
  </si>
  <si>
    <t>Serviço ... (indicar)</t>
  </si>
  <si>
    <t>R$</t>
  </si>
  <si>
    <t>VALOR MENSAL DOS SERVIÇOS (I + II + III + ...)</t>
  </si>
  <si>
    <t>Anexo III-D</t>
  </si>
  <si>
    <t>Quadro Demonstrativo - VALOR GLOBAL DA PROPOSTA</t>
  </si>
  <si>
    <t>VALOR GLOBAL DA PROPOSTA</t>
  </si>
  <si>
    <t>Descrição</t>
  </si>
  <si>
    <t>Valor proposto por unidade de medida*</t>
  </si>
  <si>
    <t>Valor mensal do serviço</t>
  </si>
  <si>
    <t>Valor Global da Proposta (valor mensal do serviço X nº meses do contrato).</t>
  </si>
  <si>
    <t>Informar o valor da unidade de medida por tipo de serviço.</t>
  </si>
  <si>
    <t>Salário Base</t>
  </si>
  <si>
    <t>Discriminação dos Serviços</t>
  </si>
  <si>
    <t>Data de apresentação da proposta</t>
  </si>
  <si>
    <t>Município</t>
  </si>
  <si>
    <t>Nº de meses de execução contratual</t>
  </si>
  <si>
    <t>Tipo de Serviço</t>
  </si>
  <si>
    <t>Unidade de Medida</t>
  </si>
  <si>
    <t>Quantidade total a contratar (em função da unidade de medida)</t>
  </si>
  <si>
    <t>Identificação do Serviço</t>
  </si>
  <si>
    <t>PIS</t>
  </si>
  <si>
    <t>COFINS</t>
  </si>
  <si>
    <t>ISS</t>
  </si>
  <si>
    <t>TRIBUTOS</t>
  </si>
  <si>
    <t>C.1</t>
  </si>
  <si>
    <t>C.2</t>
  </si>
  <si>
    <t>C.3</t>
  </si>
  <si>
    <t>a)</t>
  </si>
  <si>
    <t>b)</t>
  </si>
  <si>
    <t>c)</t>
  </si>
  <si>
    <t>Po / (1 - To) = P1 = ..............................................................................</t>
  </si>
  <si>
    <t>Valor dos Tributos = P1 - Po</t>
  </si>
  <si>
    <t>Dados para composição dos custos referentes à mão-de-obra</t>
  </si>
  <si>
    <t>Classificação Brasileira de Ocupações (CBO)</t>
  </si>
  <si>
    <t xml:space="preserve">Adicional Periculosidade </t>
  </si>
  <si>
    <t>Adicional Insalubridade</t>
  </si>
  <si>
    <t>Adicional de Hora Noturna Reduzida</t>
  </si>
  <si>
    <t>Adicional de Hora Extra no Feriado Trabalhado</t>
  </si>
  <si>
    <t>MÓDULO 2 – ENCARGOS E BENEFÍCIOS ANUAIS, MENSAIS E DIÁRIOS</t>
  </si>
  <si>
    <t>13º Salário, Férias e Adicional de Férias</t>
  </si>
  <si>
    <t>TOTAL SUBMÓDULO 2.1</t>
  </si>
  <si>
    <t>GPS, FGTS e Outras Contribuições</t>
  </si>
  <si>
    <t>SESC ou SESI</t>
  </si>
  <si>
    <t xml:space="preserve">INSS </t>
  </si>
  <si>
    <t xml:space="preserve">Salário Educação </t>
  </si>
  <si>
    <t>SAT (Seguro Acidente de Trabalho)</t>
  </si>
  <si>
    <t xml:space="preserve">SENAI - SENAC </t>
  </si>
  <si>
    <t xml:space="preserve">SEBRAE </t>
  </si>
  <si>
    <t xml:space="preserve">INCRA </t>
  </si>
  <si>
    <t xml:space="preserve">FGTS </t>
  </si>
  <si>
    <t>TOTAL SUBMÓDULO 2.2</t>
  </si>
  <si>
    <t>Submódulo 2.1 - 13º Salário, Férias e Adicional de Férias</t>
  </si>
  <si>
    <t>Submódulo 2.2 - GPS, FGTS e Outras Contribuições</t>
  </si>
  <si>
    <t>Submódulo 2.3 - Benefícios Mensais e Diários</t>
  </si>
  <si>
    <t xml:space="preserve">Transporte </t>
  </si>
  <si>
    <t>TOTAL SUBMÓDULO 2.3</t>
  </si>
  <si>
    <t>QUADRO-RESUMO DO MÓDULO 2 - ENCARGOS, BENEFÍCIOS ANUAIS, MENSAIS E DIÁRIOS</t>
  </si>
  <si>
    <t>2.1</t>
  </si>
  <si>
    <t>2.2</t>
  </si>
  <si>
    <t>2.3</t>
  </si>
  <si>
    <t>Módulo 2 - Encargos, Benefícios Anuais, Mensais e Diários</t>
  </si>
  <si>
    <t>Benefícios Mensais e Diários</t>
  </si>
  <si>
    <t>TOTAL DO MÓDULO 1</t>
  </si>
  <si>
    <t>TOTAL DO MÓDULO 2</t>
  </si>
  <si>
    <t>MÓDULO 3 – PROVISÃO PARA RESCISÃO</t>
  </si>
  <si>
    <t>PROVISÃO PARA RESCISÃO</t>
  </si>
  <si>
    <t xml:space="preserve">Aviso Prévio Trabalhado </t>
  </si>
  <si>
    <t>Incidência do FGTS sobre Aviso Prévio Indenizado</t>
  </si>
  <si>
    <t>Aviso Prévio Indenizado</t>
  </si>
  <si>
    <t>Multa do FGTS e Contribuição Social sobre o Aviso Prévio Indenizado</t>
  </si>
  <si>
    <t>TOTAL DO MÓDULO 3</t>
  </si>
  <si>
    <t>MÓDULO 4 – CUSTO DE REPOSIÇÃO DO PROFISSIONAL AUSENTE</t>
  </si>
  <si>
    <t>QUADRO-RESUMO DO MÓDULO 4 - CUSTO DE REPOSIÇÃO DO PROFISSIONAL AUSENTE</t>
  </si>
  <si>
    <t>Módulo 4 - Custo de Reposição do Profissional Ausente</t>
  </si>
  <si>
    <t>TOTAL DO MÓDULO 4</t>
  </si>
  <si>
    <t>MÓDULO 5 – INSUMOS DIVERSOS</t>
  </si>
  <si>
    <t xml:space="preserve">Uniformes </t>
  </si>
  <si>
    <t>TOTAL DO MÓDULO 5</t>
  </si>
  <si>
    <t>MÓDULO 6 – CUSTOS INDIRETOS, TRIBUTOS E LUCRO</t>
  </si>
  <si>
    <t>TOTAL DO MÓDULO 6</t>
  </si>
  <si>
    <t>(Total dos Módulos 1, 2, 3, 4 e 5+ Custos indiretos + lucro)= Po = ...................................</t>
  </si>
  <si>
    <t>QUADRO RESUMO DO CUSTO POR EMPREGADO</t>
  </si>
  <si>
    <t>Subtotal (A + B + C + D + E)</t>
  </si>
  <si>
    <t>PREÇO TOTAL POR EMPREGADO</t>
  </si>
  <si>
    <t>QUANTIDADE DE EMPREGADOS</t>
  </si>
  <si>
    <r>
      <t>13 (Décimo-terceiro) salário</t>
    </r>
    <r>
      <rPr>
        <sz val="10"/>
        <color indexed="10"/>
        <rFont val="Calibri"/>
        <family val="2"/>
        <scheme val="minor"/>
      </rPr>
      <t xml:space="preserve"> </t>
    </r>
  </si>
  <si>
    <t>Férias e Adicional de Férias</t>
  </si>
  <si>
    <t>Regime de Tributação - Lucro: Presumido ou Real</t>
  </si>
  <si>
    <t>Valor Mensal</t>
  </si>
  <si>
    <t xml:space="preserve">Valor Unitário </t>
  </si>
  <si>
    <t>Homem/mês</t>
  </si>
  <si>
    <t>20%~40%</t>
  </si>
  <si>
    <t>QUANTIDADE TOTAL DE EMPREGADOS</t>
  </si>
  <si>
    <t>VALOR TOTAL MENSAL</t>
  </si>
  <si>
    <t>VALOR GLOBAL ANUAL</t>
  </si>
  <si>
    <t>Tributos % = To = ............................................................. 100</t>
  </si>
  <si>
    <t>Outros (Especificar)</t>
  </si>
  <si>
    <t>Quantidade</t>
  </si>
  <si>
    <t>Unidade</t>
  </si>
  <si>
    <t>Valor Total</t>
  </si>
  <si>
    <t>VALOR TOTAL DO UNIFORME (ANUAL)</t>
  </si>
  <si>
    <t>VALOR MENSAL DO UNIFORME POR COLABORADOR</t>
  </si>
  <si>
    <t>São Luís/MA</t>
  </si>
  <si>
    <t>Auxílio-Refeição/Alimentação</t>
  </si>
  <si>
    <t xml:space="preserve">Substituto na Cobertura de Férias </t>
  </si>
  <si>
    <t>Substituto na Cobertura de Ausências Legais</t>
  </si>
  <si>
    <t>Substituto na Cobertura de Licença Paternidade</t>
  </si>
  <si>
    <r>
      <t>Substituto na Cobertura de Ausência por Acidente de Trabalho</t>
    </r>
    <r>
      <rPr>
        <sz val="10"/>
        <color indexed="10"/>
        <rFont val="Calibri"/>
        <family val="2"/>
        <scheme val="minor"/>
      </rPr>
      <t xml:space="preserve"> </t>
    </r>
  </si>
  <si>
    <t>Substituto na Cobertura de Afastamento Maternidade</t>
  </si>
  <si>
    <t>Substituto na Cobertura de Ausência por Doença</t>
  </si>
  <si>
    <t>Incidência de GPS, FGTS e outras contribuições sobre o Aviso Prévio Trabalhado</t>
  </si>
  <si>
    <t>Multa do FGTS e Contribuição Social sobre o Aviso Prévio Trabalhado</t>
  </si>
  <si>
    <t>Submódulo 4.1 - Substituto nas Ausências Legais</t>
  </si>
  <si>
    <t>Submódulo 4.2 - Substituto na Intrajornada</t>
  </si>
  <si>
    <t>Substituto na Cobertura de Intervalo para Repouso ou Alimentação</t>
  </si>
  <si>
    <t>Substituto nas Ausências Legais</t>
  </si>
  <si>
    <t>Substituto na Intrajornada</t>
  </si>
  <si>
    <t>UNIFORMES</t>
  </si>
  <si>
    <t>Composição Uniformes</t>
  </si>
  <si>
    <t>Seguro de Vida</t>
  </si>
  <si>
    <t>Par de meias</t>
  </si>
  <si>
    <t>Par</t>
  </si>
  <si>
    <t>CATEGORIA PROFISSIONAL:  MOTORISTA</t>
  </si>
  <si>
    <t xml:space="preserve">3421-25 </t>
  </si>
  <si>
    <t>Planilha de Custos e Formação de Preços - DIÁRIAS</t>
  </si>
  <si>
    <t>DIÁRIAS</t>
  </si>
  <si>
    <t>TOTAL DIÁRIAS</t>
  </si>
  <si>
    <t>Número de Dias</t>
  </si>
  <si>
    <t>Valor unitário</t>
  </si>
  <si>
    <t>DESCRIÇÃO</t>
  </si>
  <si>
    <t xml:space="preserve"> ALMOÇO</t>
  </si>
  <si>
    <t>JANTAR</t>
  </si>
  <si>
    <t>PERNOITE</t>
  </si>
  <si>
    <t>PREÇO TOTAL POR EMPREGADO (SEM BDI)</t>
  </si>
  <si>
    <t>PREÇO TOTAL POR EMPREGADO (COM BDI)</t>
  </si>
  <si>
    <t>2 - O número de dias de viagens por mês é estimativo, não havendo obrigação da contratante em demandar o número estimado</t>
  </si>
  <si>
    <t>VALOR TOTAL MENSAL (FIXO)</t>
  </si>
  <si>
    <t>VALOR GLOBAL ANUAL (FIXO)</t>
  </si>
  <si>
    <t>VALOR TOTAL MENSAL (INCLUINDO DIÁRIAS)</t>
  </si>
  <si>
    <t>VALOR GLOBAL ANUAL (INCLUINDO DIÁRIAS)</t>
  </si>
  <si>
    <t>CATEGORIA: MOTORISTA</t>
  </si>
  <si>
    <t>VALOR DE DIÁRIAS POR EMPREGADO (INCLUINDO BDI)</t>
  </si>
  <si>
    <t>VALOR TOTAL DE DIÁRIAS  (INCLUINDO BDI)</t>
  </si>
  <si>
    <t>Salário Nominativo da Categoria Profissional (veículos com capacidade até 10 toneladas)</t>
  </si>
  <si>
    <r>
      <t xml:space="preserve">Planilha de Custos e Formação de Preços - </t>
    </r>
    <r>
      <rPr>
        <b/>
        <sz val="24"/>
        <rFont val="Calibri"/>
        <family val="2"/>
        <scheme val="minor"/>
      </rPr>
      <t>ITEM 02</t>
    </r>
  </si>
  <si>
    <t>CATEGORIA PROFISSIONAL:  MOTORISTA (CATEGORIA D - VEICULOS COM CAPACIDADE ATÉ 7 TONELADAS)</t>
  </si>
  <si>
    <t>Motorista - 0 a 7 toneladas</t>
  </si>
  <si>
    <t>Motorista - 0 a 7 ton.</t>
  </si>
  <si>
    <t>2023/2025</t>
  </si>
  <si>
    <t>Ano do Acordo, Convenção ou Dissídio Coletivo - CCT-MA000126/2023</t>
  </si>
  <si>
    <t>Plano de Saúde / Plano de Assistência e Cuidado Pessoal</t>
  </si>
  <si>
    <t>3 - Os valores pagos mensalmente serão realizados conforme demanda de viagens, em nota fiscal</t>
  </si>
  <si>
    <t>Crachá</t>
  </si>
  <si>
    <t>1 - Os valores do número de dias e valor unitário não poderão ser alterados</t>
  </si>
  <si>
    <t>Obs.: As células em cor laranja deverão ser informadas pelo proponente</t>
  </si>
  <si>
    <t>Obs.: As células em cor azul poderão ter seus percentuais alterados pelo proponente</t>
  </si>
  <si>
    <t>Camisa social</t>
  </si>
  <si>
    <t>Par de sapatos</t>
  </si>
  <si>
    <t>Outros (treinamento)</t>
  </si>
  <si>
    <t>Calça comprida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</si>
</sst>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&quot;R$ &quot;#,##0.00_);[Red]\(&quot;R$ &quot;#,##0.00\)"/>
    <numFmt numFmtId="165" formatCode="_(&quot;R$ &quot;* #,##0.00_);_(&quot;R$ &quot;* \(#,##0.00\);_(&quot;R$ &quot;* &quot;-&quot;??_);_(@_)"/>
    <numFmt numFmtId="166" formatCode="&quot;R$&quot;\ #,##0.00"/>
  </numFmts>
  <fonts count="11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4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indexed="10"/>
      <name val="Calibri"/>
      <family val="2"/>
      <scheme val="minor"/>
    </font>
    <font>
      <b/>
      <sz val="16"/>
      <name val="Calibri"/>
      <family val="2"/>
      <scheme val="minor"/>
    </font>
    <font>
      <b/>
      <sz val="24"/>
      <name val="Calibri"/>
      <family val="2"/>
      <scheme val="minor"/>
    </font>
    <font>
      <sz val="8"/>
      <name val="Arial"/>
      <family val="2"/>
    </font>
    <font>
      <sz val="9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0"/>
        <bgColor indexed="3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59999389629810485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165" fontId="1" fillId="0" borderId="0" applyFill="0" applyBorder="0" applyAlignment="0" applyProtection="0"/>
    <xf numFmtId="9" fontId="1" fillId="0" borderId="0" applyFill="0" applyBorder="0" applyAlignment="0" applyProtection="0"/>
    <xf numFmtId="43" fontId="1" fillId="0" borderId="0" applyFont="0" applyFill="0" applyBorder="0" applyAlignment="0" applyProtection="0"/>
  </cellStyleXfs>
  <cellXfs count="192">
    <xf numFmtId="0" fontId="0" fillId="0" borderId="0" xfId="0"/>
    <xf numFmtId="0" fontId="0" fillId="0" borderId="0" xfId="0" applyBorder="1"/>
    <xf numFmtId="2" fontId="0" fillId="0" borderId="0" xfId="0" applyNumberFormat="1"/>
    <xf numFmtId="14" fontId="5" fillId="0" borderId="1" xfId="0" applyNumberFormat="1" applyFont="1" applyBorder="1" applyAlignment="1">
      <alignment horizontal="center"/>
    </xf>
    <xf numFmtId="2" fontId="5" fillId="0" borderId="1" xfId="0" applyNumberFormat="1" applyFont="1" applyBorder="1"/>
    <xf numFmtId="10" fontId="5" fillId="0" borderId="1" xfId="2" applyNumberFormat="1" applyFont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10" fontId="5" fillId="0" borderId="1" xfId="2" applyNumberFormat="1" applyFont="1" applyFill="1" applyBorder="1" applyAlignment="1">
      <alignment horizontal="center"/>
    </xf>
    <xf numFmtId="4" fontId="4" fillId="0" borderId="1" xfId="0" applyNumberFormat="1" applyFont="1" applyBorder="1" applyAlignment="1"/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 applyAlignment="1"/>
    <xf numFmtId="10" fontId="5" fillId="0" borderId="1" xfId="0" applyNumberFormat="1" applyFont="1" applyBorder="1" applyAlignment="1">
      <alignment horizontal="center"/>
    </xf>
    <xf numFmtId="10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/>
    <xf numFmtId="2" fontId="5" fillId="0" borderId="1" xfId="0" applyNumberFormat="1" applyFont="1" applyBorder="1" applyAlignment="1">
      <alignment horizontal="right"/>
    </xf>
    <xf numFmtId="2" fontId="5" fillId="0" borderId="1" xfId="0" applyNumberFormat="1" applyFont="1" applyFill="1" applyBorder="1"/>
    <xf numFmtId="2" fontId="4" fillId="0" borderId="1" xfId="0" applyNumberFormat="1" applyFont="1" applyFill="1" applyBorder="1"/>
    <xf numFmtId="2" fontId="5" fillId="0" borderId="1" xfId="0" applyNumberFormat="1" applyFont="1" applyBorder="1" applyAlignment="1">
      <alignment horizontal="center"/>
    </xf>
    <xf numFmtId="10" fontId="5" fillId="0" borderId="1" xfId="2" applyNumberFormat="1" applyFont="1" applyBorder="1" applyAlignment="1"/>
    <xf numFmtId="0" fontId="4" fillId="0" borderId="41" xfId="0" applyFont="1" applyBorder="1" applyAlignment="1">
      <alignment horizontal="center"/>
    </xf>
    <xf numFmtId="10" fontId="4" fillId="0" borderId="42" xfId="2" applyNumberFormat="1" applyFont="1" applyBorder="1" applyAlignment="1"/>
    <xf numFmtId="2" fontId="4" fillId="0" borderId="43" xfId="0" applyNumberFormat="1" applyFont="1" applyFill="1" applyBorder="1"/>
    <xf numFmtId="0" fontId="4" fillId="0" borderId="44" xfId="0" applyFont="1" applyBorder="1" applyAlignment="1">
      <alignment horizontal="center"/>
    </xf>
    <xf numFmtId="10" fontId="4" fillId="0" borderId="0" xfId="2" applyNumberFormat="1" applyFont="1" applyBorder="1" applyAlignment="1"/>
    <xf numFmtId="2" fontId="4" fillId="0" borderId="45" xfId="0" applyNumberFormat="1" applyFont="1" applyFill="1" applyBorder="1"/>
    <xf numFmtId="4" fontId="4" fillId="0" borderId="45" xfId="0" applyNumberFormat="1" applyFont="1" applyFill="1" applyBorder="1"/>
    <xf numFmtId="0" fontId="4" fillId="0" borderId="26" xfId="0" applyFont="1" applyBorder="1" applyAlignment="1">
      <alignment horizontal="center"/>
    </xf>
    <xf numFmtId="10" fontId="4" fillId="0" borderId="27" xfId="2" applyNumberFormat="1" applyFont="1" applyBorder="1" applyAlignment="1"/>
    <xf numFmtId="4" fontId="4" fillId="0" borderId="28" xfId="0" applyNumberFormat="1" applyFont="1" applyFill="1" applyBorder="1"/>
    <xf numFmtId="2" fontId="4" fillId="0" borderId="0" xfId="0" applyNumberFormat="1" applyFont="1" applyFill="1" applyBorder="1"/>
    <xf numFmtId="4" fontId="5" fillId="0" borderId="1" xfId="0" applyNumberFormat="1" applyFont="1" applyBorder="1"/>
    <xf numFmtId="0" fontId="5" fillId="0" borderId="1" xfId="0" applyFont="1" applyFill="1" applyBorder="1" applyAlignment="1">
      <alignment horizontal="center"/>
    </xf>
    <xf numFmtId="4" fontId="5" fillId="0" borderId="1" xfId="0" applyNumberFormat="1" applyFont="1" applyFill="1" applyBorder="1"/>
    <xf numFmtId="4" fontId="4" fillId="0" borderId="1" xfId="0" applyNumberFormat="1" applyFont="1" applyFill="1" applyBorder="1"/>
    <xf numFmtId="3" fontId="4" fillId="0" borderId="1" xfId="0" applyNumberFormat="1" applyFont="1" applyFill="1" applyBorder="1"/>
    <xf numFmtId="0" fontId="4" fillId="0" borderId="23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4" fillId="0" borderId="11" xfId="0" applyFont="1" applyBorder="1" applyAlignment="1">
      <alignment horizontal="center"/>
    </xf>
    <xf numFmtId="0" fontId="5" fillId="0" borderId="15" xfId="0" applyFont="1" applyBorder="1" applyAlignment="1"/>
    <xf numFmtId="0" fontId="5" fillId="0" borderId="20" xfId="0" applyFont="1" applyBorder="1" applyAlignment="1"/>
    <xf numFmtId="2" fontId="5" fillId="0" borderId="17" xfId="0" applyNumberFormat="1" applyFont="1" applyBorder="1"/>
    <xf numFmtId="0" fontId="5" fillId="0" borderId="12" xfId="0" applyFont="1" applyBorder="1" applyAlignment="1"/>
    <xf numFmtId="0" fontId="5" fillId="0" borderId="21" xfId="0" applyFont="1" applyBorder="1" applyAlignment="1"/>
    <xf numFmtId="2" fontId="5" fillId="0" borderId="18" xfId="0" applyNumberFormat="1" applyFont="1" applyFill="1" applyBorder="1"/>
    <xf numFmtId="0" fontId="4" fillId="0" borderId="12" xfId="0" applyFont="1" applyBorder="1" applyAlignment="1"/>
    <xf numFmtId="0" fontId="4" fillId="0" borderId="21" xfId="0" applyFont="1" applyBorder="1" applyAlignment="1"/>
    <xf numFmtId="0" fontId="5" fillId="0" borderId="16" xfId="0" applyFont="1" applyBorder="1" applyAlignment="1"/>
    <xf numFmtId="0" fontId="5" fillId="0" borderId="22" xfId="0" applyFont="1" applyBorder="1" applyAlignment="1"/>
    <xf numFmtId="2" fontId="5" fillId="0" borderId="19" xfId="0" applyNumberFormat="1" applyFont="1" applyFill="1" applyBorder="1"/>
    <xf numFmtId="2" fontId="4" fillId="0" borderId="13" xfId="0" applyNumberFormat="1" applyFont="1" applyFill="1" applyBorder="1"/>
    <xf numFmtId="0" fontId="5" fillId="0" borderId="0" xfId="0" applyFont="1"/>
    <xf numFmtId="0" fontId="5" fillId="0" borderId="24" xfId="0" applyFont="1" applyBorder="1" applyAlignment="1">
      <alignment horizontal="center"/>
    </xf>
    <xf numFmtId="2" fontId="5" fillId="0" borderId="8" xfId="0" applyNumberFormat="1" applyFont="1" applyBorder="1"/>
    <xf numFmtId="0" fontId="5" fillId="0" borderId="5" xfId="0" applyFont="1" applyFill="1" applyBorder="1" applyAlignment="1">
      <alignment horizontal="center"/>
    </xf>
    <xf numFmtId="2" fontId="5" fillId="0" borderId="4" xfId="0" applyNumberFormat="1" applyFont="1" applyFill="1" applyBorder="1"/>
    <xf numFmtId="0" fontId="5" fillId="0" borderId="0" xfId="0" applyFont="1" applyFill="1" applyBorder="1" applyAlignment="1">
      <alignment horizontal="center"/>
    </xf>
    <xf numFmtId="4" fontId="4" fillId="6" borderId="1" xfId="0" applyNumberFormat="1" applyFont="1" applyFill="1" applyBorder="1"/>
    <xf numFmtId="4" fontId="0" fillId="0" borderId="0" xfId="0" applyNumberFormat="1" applyBorder="1"/>
    <xf numFmtId="9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5" fillId="0" borderId="1" xfId="0" applyFont="1" applyBorder="1"/>
    <xf numFmtId="0" fontId="5" fillId="0" borderId="0" xfId="0" applyFont="1" applyBorder="1" applyAlignment="1">
      <alignment horizontal="left"/>
    </xf>
    <xf numFmtId="0" fontId="5" fillId="0" borderId="9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1" xfId="0" applyBorder="1" applyAlignment="1">
      <alignment horizontal="justify"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65" fontId="1" fillId="0" borderId="1" xfId="1" applyBorder="1" applyAlignment="1">
      <alignment horizontal="center" vertical="center"/>
    </xf>
    <xf numFmtId="14" fontId="0" fillId="0" borderId="0" xfId="0" applyNumberFormat="1"/>
    <xf numFmtId="0" fontId="5" fillId="0" borderId="0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2" fontId="5" fillId="0" borderId="1" xfId="2" applyNumberFormat="1" applyFont="1" applyBorder="1" applyAlignment="1">
      <alignment horizontal="center"/>
    </xf>
    <xf numFmtId="0" fontId="4" fillId="8" borderId="1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/>
    </xf>
    <xf numFmtId="0" fontId="4" fillId="8" borderId="1" xfId="0" applyFont="1" applyFill="1" applyBorder="1" applyAlignment="1">
      <alignment horizontal="center"/>
    </xf>
    <xf numFmtId="4" fontId="4" fillId="5" borderId="1" xfId="0" applyNumberFormat="1" applyFont="1" applyFill="1" applyBorder="1"/>
    <xf numFmtId="0" fontId="4" fillId="0" borderId="30" xfId="0" applyFont="1" applyBorder="1" applyAlignment="1">
      <alignment horizontal="center"/>
    </xf>
    <xf numFmtId="4" fontId="0" fillId="0" borderId="0" xfId="0" applyNumberFormat="1"/>
    <xf numFmtId="0" fontId="5" fillId="0" borderId="1" xfId="0" applyFont="1" applyBorder="1" applyAlignment="1">
      <alignment horizontal="center"/>
    </xf>
    <xf numFmtId="165" fontId="1" fillId="0" borderId="1" xfId="1" applyBorder="1" applyAlignment="1">
      <alignment horizontal="center" vertical="center"/>
    </xf>
    <xf numFmtId="164" fontId="5" fillId="9" borderId="1" xfId="0" applyNumberFormat="1" applyFont="1" applyFill="1" applyBorder="1" applyAlignment="1">
      <alignment horizontal="center"/>
    </xf>
    <xf numFmtId="10" fontId="5" fillId="10" borderId="1" xfId="0" applyNumberFormat="1" applyFont="1" applyFill="1" applyBorder="1" applyAlignment="1">
      <alignment horizontal="center"/>
    </xf>
    <xf numFmtId="166" fontId="5" fillId="0" borderId="1" xfId="0" applyNumberFormat="1" applyFont="1" applyBorder="1" applyAlignment="1">
      <alignment horizontal="center"/>
    </xf>
    <xf numFmtId="2" fontId="5" fillId="9" borderId="1" xfId="0" applyNumberFormat="1" applyFont="1" applyFill="1" applyBorder="1" applyAlignment="1">
      <alignment horizontal="right"/>
    </xf>
    <xf numFmtId="10" fontId="5" fillId="10" borderId="1" xfId="0" applyNumberFormat="1" applyFont="1" applyFill="1" applyBorder="1" applyAlignment="1"/>
    <xf numFmtId="10" fontId="5" fillId="10" borderId="1" xfId="2" applyNumberFormat="1" applyFont="1" applyFill="1" applyBorder="1" applyAlignment="1"/>
    <xf numFmtId="165" fontId="1" fillId="9" borderId="1" xfId="1" applyFill="1" applyBorder="1" applyAlignment="1">
      <alignment horizontal="center" vertical="center"/>
    </xf>
    <xf numFmtId="0" fontId="0" fillId="0" borderId="0" xfId="0" applyAlignment="1">
      <alignment wrapText="1"/>
    </xf>
    <xf numFmtId="0" fontId="9" fillId="0" borderId="0" xfId="0" applyFont="1" applyAlignment="1"/>
    <xf numFmtId="0" fontId="10" fillId="0" borderId="0" xfId="0" applyFont="1" applyAlignment="1"/>
    <xf numFmtId="0" fontId="10" fillId="0" borderId="0" xfId="0" applyFont="1"/>
    <xf numFmtId="43" fontId="4" fillId="0" borderId="1" xfId="3" applyFont="1" applyFill="1" applyBorder="1"/>
    <xf numFmtId="43" fontId="5" fillId="0" borderId="1" xfId="3" applyFont="1" applyBorder="1" applyAlignment="1">
      <alignment horizontal="right"/>
    </xf>
    <xf numFmtId="2" fontId="5" fillId="0" borderId="1" xfId="0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4" fillId="4" borderId="46" xfId="0" applyFont="1" applyFill="1" applyBorder="1" applyAlignment="1">
      <alignment horizontal="center"/>
    </xf>
    <xf numFmtId="0" fontId="4" fillId="4" borderId="0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7" fillId="0" borderId="25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4" fillId="0" borderId="49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4" borderId="29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5" fillId="0" borderId="1" xfId="0" applyFont="1" applyBorder="1"/>
    <xf numFmtId="0" fontId="5" fillId="0" borderId="1" xfId="0" applyFont="1" applyFill="1" applyBorder="1" applyAlignment="1">
      <alignment horizontal="left"/>
    </xf>
    <xf numFmtId="0" fontId="4" fillId="0" borderId="29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4" borderId="12" xfId="0" applyFont="1" applyFill="1" applyBorder="1" applyAlignment="1">
      <alignment horizontal="center"/>
    </xf>
    <xf numFmtId="0" fontId="4" fillId="4" borderId="32" xfId="0" applyFont="1" applyFill="1" applyBorder="1" applyAlignment="1">
      <alignment horizontal="center"/>
    </xf>
    <xf numFmtId="0" fontId="4" fillId="4" borderId="47" xfId="0" applyFont="1" applyFill="1" applyBorder="1" applyAlignment="1">
      <alignment horizontal="center"/>
    </xf>
    <xf numFmtId="0" fontId="4" fillId="4" borderId="42" xfId="0" applyFont="1" applyFill="1" applyBorder="1" applyAlignment="1">
      <alignment horizontal="center"/>
    </xf>
    <xf numFmtId="0" fontId="4" fillId="4" borderId="48" xfId="0" applyFont="1" applyFill="1" applyBorder="1" applyAlignment="1">
      <alignment horizontal="center"/>
    </xf>
    <xf numFmtId="0" fontId="4" fillId="4" borderId="27" xfId="0" applyFont="1" applyFill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4" fillId="0" borderId="42" xfId="0" applyFont="1" applyBorder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27" xfId="0" applyFont="1" applyBorder="1" applyAlignment="1">
      <alignment horizontal="left"/>
    </xf>
    <xf numFmtId="0" fontId="4" fillId="0" borderId="25" xfId="0" applyFont="1" applyFill="1" applyBorder="1" applyAlignment="1">
      <alignment horizontal="center" wrapText="1"/>
    </xf>
    <xf numFmtId="0" fontId="4" fillId="0" borderId="14" xfId="0" applyFont="1" applyFill="1" applyBorder="1" applyAlignment="1">
      <alignment horizontal="center" wrapText="1"/>
    </xf>
    <xf numFmtId="0" fontId="5" fillId="0" borderId="10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5" fillId="0" borderId="2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9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4" fillId="6" borderId="1" xfId="0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5" fillId="0" borderId="9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35" xfId="0" applyFont="1" applyBorder="1" applyAlignment="1">
      <alignment horizontal="left"/>
    </xf>
    <xf numFmtId="0" fontId="4" fillId="0" borderId="23" xfId="0" applyFon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5" fillId="0" borderId="39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40" xfId="0" applyFont="1" applyBorder="1" applyAlignment="1">
      <alignment horizontal="left"/>
    </xf>
    <xf numFmtId="0" fontId="5" fillId="0" borderId="29" xfId="0" applyFont="1" applyBorder="1" applyAlignment="1">
      <alignment horizontal="left"/>
    </xf>
    <xf numFmtId="0" fontId="5" fillId="0" borderId="12" xfId="0" applyFont="1" applyBorder="1" applyAlignment="1">
      <alignment horizontal="left"/>
    </xf>
    <xf numFmtId="0" fontId="5" fillId="0" borderId="30" xfId="0" applyFont="1" applyBorder="1" applyAlignment="1">
      <alignment horizontal="left"/>
    </xf>
    <xf numFmtId="0" fontId="5" fillId="0" borderId="33" xfId="0" applyFont="1" applyBorder="1" applyAlignment="1">
      <alignment horizontal="left"/>
    </xf>
    <xf numFmtId="0" fontId="5" fillId="0" borderId="16" xfId="0" applyFont="1" applyBorder="1" applyAlignment="1">
      <alignment horizontal="left"/>
    </xf>
    <xf numFmtId="0" fontId="5" fillId="0" borderId="34" xfId="0" applyFont="1" applyBorder="1" applyAlignment="1">
      <alignment horizontal="left"/>
    </xf>
    <xf numFmtId="0" fontId="5" fillId="0" borderId="25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31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33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4" fillId="0" borderId="36" xfId="0" applyFont="1" applyBorder="1" applyAlignment="1">
      <alignment horizontal="center"/>
    </xf>
    <xf numFmtId="0" fontId="4" fillId="0" borderId="37" xfId="0" applyFont="1" applyBorder="1" applyAlignment="1">
      <alignment horizontal="center"/>
    </xf>
    <xf numFmtId="0" fontId="4" fillId="0" borderId="38" xfId="0" applyFont="1" applyBorder="1" applyAlignment="1">
      <alignment horizontal="center"/>
    </xf>
    <xf numFmtId="0" fontId="4" fillId="0" borderId="25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30" xfId="0" applyFont="1" applyBorder="1" applyAlignment="1">
      <alignment horizontal="center"/>
    </xf>
    <xf numFmtId="0" fontId="3" fillId="0" borderId="50" xfId="0" applyFont="1" applyBorder="1" applyAlignment="1">
      <alignment horizontal="center" vertical="center" wrapText="1"/>
    </xf>
    <xf numFmtId="0" fontId="3" fillId="0" borderId="49" xfId="0" applyFont="1" applyBorder="1" applyAlignment="1">
      <alignment horizontal="center" vertical="center" wrapText="1"/>
    </xf>
    <xf numFmtId="0" fontId="3" fillId="0" borderId="51" xfId="0" applyFont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/>
    </xf>
    <xf numFmtId="0" fontId="2" fillId="7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165" fontId="1" fillId="0" borderId="1" xfId="1" applyBorder="1" applyAlignment="1">
      <alignment horizontal="center" vertical="center"/>
    </xf>
    <xf numFmtId="165" fontId="1" fillId="0" borderId="1" xfId="1" applyBorder="1" applyAlignment="1">
      <alignment horizontal="center"/>
    </xf>
    <xf numFmtId="165" fontId="2" fillId="7" borderId="1" xfId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2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4" fillId="3" borderId="29" xfId="0" applyFont="1" applyFill="1" applyBorder="1" applyAlignment="1">
      <alignment horizontal="center"/>
    </xf>
    <xf numFmtId="0" fontId="4" fillId="3" borderId="12" xfId="0" applyFont="1" applyFill="1" applyBorder="1" applyAlignment="1">
      <alignment horizontal="center"/>
    </xf>
    <xf numFmtId="0" fontId="4" fillId="3" borderId="30" xfId="0" applyFont="1" applyFill="1" applyBorder="1" applyAlignment="1">
      <alignment horizontal="center"/>
    </xf>
    <xf numFmtId="0" fontId="4" fillId="8" borderId="29" xfId="0" applyFont="1" applyFill="1" applyBorder="1" applyAlignment="1">
      <alignment horizontal="center" vertical="center"/>
    </xf>
    <xf numFmtId="0" fontId="4" fillId="8" borderId="12" xfId="0" applyFont="1" applyFill="1" applyBorder="1" applyAlignment="1">
      <alignment horizontal="center" vertical="center"/>
    </xf>
    <xf numFmtId="0" fontId="4" fillId="8" borderId="30" xfId="0" applyFont="1" applyFill="1" applyBorder="1" applyAlignment="1">
      <alignment horizontal="center" vertical="center"/>
    </xf>
  </cellXfs>
  <cellStyles count="4">
    <cellStyle name="Moeda" xfId="1" builtinId="4"/>
    <cellStyle name="Normal" xfId="0" builtinId="0"/>
    <cellStyle name="Porcentagem" xfId="2" builtinId="5"/>
    <cellStyle name="Vírgula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6"/>
  <sheetViews>
    <sheetView showGridLines="0" tabSelected="1" view="pageBreakPreview" zoomScale="118" zoomScaleNormal="118" zoomScaleSheetLayoutView="118" zoomScalePageLayoutView="85" workbookViewId="0">
      <selection sqref="A1:I1"/>
    </sheetView>
  </sheetViews>
  <sheetFormatPr defaultRowHeight="12.75" x14ac:dyDescent="0.2"/>
  <cols>
    <col min="1" max="1" width="10" bestFit="1" customWidth="1"/>
    <col min="5" max="5" width="10.85546875" bestFit="1" customWidth="1"/>
    <col min="6" max="6" width="10.140625" bestFit="1" customWidth="1"/>
    <col min="7" max="7" width="19.140625" customWidth="1"/>
    <col min="8" max="8" width="8.85546875" customWidth="1"/>
    <col min="9" max="9" width="16.7109375" customWidth="1"/>
    <col min="10" max="10" width="12.7109375" customWidth="1"/>
    <col min="12" max="12" width="9.5703125" bestFit="1" customWidth="1"/>
  </cols>
  <sheetData>
    <row r="1" spans="1:9" ht="56.45" customHeight="1" thickBot="1" x14ac:dyDescent="0.25">
      <c r="A1" s="106" t="s">
        <v>184</v>
      </c>
      <c r="B1" s="107"/>
      <c r="C1" s="107"/>
      <c r="D1" s="107"/>
      <c r="E1" s="107"/>
      <c r="F1" s="107"/>
      <c r="G1" s="107"/>
      <c r="H1" s="107"/>
      <c r="I1" s="108"/>
    </row>
    <row r="2" spans="1:9" x14ac:dyDescent="0.2">
      <c r="A2" s="109" t="s">
        <v>185</v>
      </c>
      <c r="B2" s="109"/>
      <c r="C2" s="109"/>
      <c r="D2" s="109"/>
      <c r="E2" s="109"/>
      <c r="F2" s="109"/>
      <c r="G2" s="109"/>
      <c r="H2" s="109"/>
      <c r="I2" s="109"/>
    </row>
    <row r="3" spans="1:9" x14ac:dyDescent="0.2">
      <c r="A3" s="110"/>
      <c r="B3" s="110"/>
      <c r="C3" s="110"/>
      <c r="D3" s="110"/>
      <c r="E3" s="110"/>
      <c r="F3" s="110"/>
      <c r="G3" s="110"/>
      <c r="H3" s="110"/>
      <c r="I3" s="110"/>
    </row>
    <row r="4" spans="1:9" x14ac:dyDescent="0.2">
      <c r="A4" s="111" t="s">
        <v>52</v>
      </c>
      <c r="B4" s="111"/>
      <c r="C4" s="111"/>
      <c r="D4" s="111"/>
      <c r="E4" s="111"/>
      <c r="F4" s="111"/>
      <c r="G4" s="111"/>
      <c r="H4" s="111"/>
      <c r="I4" s="111"/>
    </row>
    <row r="5" spans="1:9" x14ac:dyDescent="0.2">
      <c r="A5" s="59" t="s">
        <v>9</v>
      </c>
      <c r="B5" s="101" t="s">
        <v>53</v>
      </c>
      <c r="C5" s="101"/>
      <c r="D5" s="101"/>
      <c r="E5" s="101"/>
      <c r="F5" s="101"/>
      <c r="G5" s="101"/>
      <c r="H5" s="101"/>
      <c r="I5" s="3"/>
    </row>
    <row r="6" spans="1:9" x14ac:dyDescent="0.2">
      <c r="A6" s="59" t="s">
        <v>10</v>
      </c>
      <c r="B6" s="101" t="s">
        <v>54</v>
      </c>
      <c r="C6" s="101"/>
      <c r="D6" s="101"/>
      <c r="E6" s="101"/>
      <c r="F6" s="101"/>
      <c r="G6" s="101"/>
      <c r="H6" s="101"/>
      <c r="I6" s="69" t="s">
        <v>142</v>
      </c>
    </row>
    <row r="7" spans="1:9" x14ac:dyDescent="0.2">
      <c r="A7" s="59" t="s">
        <v>11</v>
      </c>
      <c r="B7" s="101" t="s">
        <v>189</v>
      </c>
      <c r="C7" s="101"/>
      <c r="D7" s="101"/>
      <c r="E7" s="101"/>
      <c r="F7" s="101"/>
      <c r="G7" s="101"/>
      <c r="H7" s="101"/>
      <c r="I7" s="59" t="s">
        <v>188</v>
      </c>
    </row>
    <row r="8" spans="1:9" x14ac:dyDescent="0.2">
      <c r="A8" s="59" t="s">
        <v>12</v>
      </c>
      <c r="B8" s="101" t="s">
        <v>55</v>
      </c>
      <c r="C8" s="101"/>
      <c r="D8" s="101"/>
      <c r="E8" s="101"/>
      <c r="F8" s="101"/>
      <c r="G8" s="101"/>
      <c r="H8" s="101"/>
      <c r="I8" s="59">
        <v>12</v>
      </c>
    </row>
    <row r="9" spans="1:9" x14ac:dyDescent="0.2">
      <c r="A9" s="65"/>
      <c r="B9" s="63"/>
      <c r="C9" s="63"/>
      <c r="D9" s="63"/>
      <c r="E9" s="63"/>
      <c r="F9" s="63"/>
      <c r="G9" s="63"/>
      <c r="H9" s="65"/>
      <c r="I9" s="65"/>
    </row>
    <row r="10" spans="1:9" x14ac:dyDescent="0.2">
      <c r="A10" s="111" t="s">
        <v>59</v>
      </c>
      <c r="B10" s="111"/>
      <c r="C10" s="111"/>
      <c r="D10" s="111"/>
      <c r="E10" s="111"/>
      <c r="F10" s="111"/>
      <c r="G10" s="111"/>
      <c r="H10" s="111"/>
      <c r="I10" s="111"/>
    </row>
    <row r="11" spans="1:9" x14ac:dyDescent="0.2">
      <c r="A11" s="112" t="s">
        <v>56</v>
      </c>
      <c r="B11" s="112"/>
      <c r="C11" s="112" t="s">
        <v>57</v>
      </c>
      <c r="D11" s="112"/>
      <c r="E11" s="112" t="s">
        <v>58</v>
      </c>
      <c r="F11" s="112"/>
      <c r="G11" s="112"/>
      <c r="H11" s="112"/>
      <c r="I11" s="112"/>
    </row>
    <row r="12" spans="1:9" x14ac:dyDescent="0.2">
      <c r="A12" s="112" t="s">
        <v>186</v>
      </c>
      <c r="B12" s="112"/>
      <c r="C12" s="112" t="s">
        <v>130</v>
      </c>
      <c r="D12" s="112"/>
      <c r="E12" s="112">
        <v>4</v>
      </c>
      <c r="F12" s="112"/>
      <c r="G12" s="112"/>
      <c r="H12" s="112"/>
      <c r="I12" s="112"/>
    </row>
    <row r="13" spans="1:9" x14ac:dyDescent="0.2">
      <c r="A13" s="65"/>
      <c r="B13" s="63"/>
      <c r="C13" s="63"/>
      <c r="D13" s="63"/>
      <c r="E13" s="63"/>
      <c r="F13" s="63"/>
      <c r="G13" s="63"/>
      <c r="H13" s="65"/>
      <c r="I13" s="65"/>
    </row>
    <row r="14" spans="1:9" x14ac:dyDescent="0.2">
      <c r="A14" s="111" t="s">
        <v>72</v>
      </c>
      <c r="B14" s="111"/>
      <c r="C14" s="111"/>
      <c r="D14" s="111"/>
      <c r="E14" s="111"/>
      <c r="F14" s="111"/>
      <c r="G14" s="111"/>
      <c r="H14" s="111"/>
      <c r="I14" s="111"/>
    </row>
    <row r="15" spans="1:9" x14ac:dyDescent="0.2">
      <c r="A15" s="59">
        <v>1</v>
      </c>
      <c r="B15" s="101" t="s">
        <v>8</v>
      </c>
      <c r="C15" s="101"/>
      <c r="D15" s="101"/>
      <c r="E15" s="101"/>
      <c r="F15" s="101"/>
      <c r="G15" s="101"/>
      <c r="H15" s="101"/>
      <c r="I15" s="69" t="s">
        <v>187</v>
      </c>
    </row>
    <row r="16" spans="1:9" x14ac:dyDescent="0.2">
      <c r="A16" s="59">
        <v>2</v>
      </c>
      <c r="B16" s="101" t="s">
        <v>73</v>
      </c>
      <c r="C16" s="101"/>
      <c r="D16" s="101"/>
      <c r="E16" s="101"/>
      <c r="F16" s="101"/>
      <c r="G16" s="101"/>
      <c r="H16" s="101"/>
      <c r="I16" s="69" t="s">
        <v>163</v>
      </c>
    </row>
    <row r="17" spans="1:10" x14ac:dyDescent="0.2">
      <c r="A17" s="59">
        <v>3</v>
      </c>
      <c r="B17" s="101" t="s">
        <v>183</v>
      </c>
      <c r="C17" s="101"/>
      <c r="D17" s="101"/>
      <c r="E17" s="101"/>
      <c r="F17" s="101"/>
      <c r="G17" s="101"/>
      <c r="H17" s="101"/>
      <c r="I17" s="85">
        <v>0</v>
      </c>
    </row>
    <row r="18" spans="1:10" x14ac:dyDescent="0.2">
      <c r="A18" s="59">
        <v>4</v>
      </c>
      <c r="B18" s="101" t="s">
        <v>7</v>
      </c>
      <c r="C18" s="101"/>
      <c r="D18" s="101"/>
      <c r="E18" s="101"/>
      <c r="F18" s="101"/>
      <c r="G18" s="101"/>
      <c r="H18" s="101"/>
      <c r="I18" s="83" t="s">
        <v>187</v>
      </c>
    </row>
    <row r="19" spans="1:10" x14ac:dyDescent="0.2">
      <c r="A19" s="59">
        <v>5</v>
      </c>
      <c r="B19" s="101" t="s">
        <v>6</v>
      </c>
      <c r="C19" s="101"/>
      <c r="D19" s="101"/>
      <c r="E19" s="101"/>
      <c r="F19" s="101"/>
      <c r="G19" s="101"/>
      <c r="H19" s="101"/>
      <c r="I19" s="3">
        <v>45047</v>
      </c>
    </row>
    <row r="20" spans="1:10" x14ac:dyDescent="0.2">
      <c r="A20" s="59">
        <v>6</v>
      </c>
      <c r="B20" s="101" t="s">
        <v>127</v>
      </c>
      <c r="C20" s="101"/>
      <c r="D20" s="101"/>
      <c r="E20" s="101"/>
      <c r="F20" s="101"/>
      <c r="G20" s="101"/>
      <c r="H20" s="101"/>
      <c r="I20" s="3"/>
    </row>
    <row r="21" spans="1:10" x14ac:dyDescent="0.2">
      <c r="A21" s="105" t="s">
        <v>30</v>
      </c>
      <c r="B21" s="105"/>
      <c r="C21" s="105"/>
      <c r="D21" s="105"/>
      <c r="E21" s="105"/>
      <c r="F21" s="105"/>
      <c r="G21" s="105"/>
      <c r="H21" s="105"/>
      <c r="I21" s="105"/>
    </row>
    <row r="22" spans="1:10" x14ac:dyDescent="0.2">
      <c r="A22" s="60">
        <v>1</v>
      </c>
      <c r="B22" s="102" t="s">
        <v>17</v>
      </c>
      <c r="C22" s="102"/>
      <c r="D22" s="102"/>
      <c r="E22" s="102"/>
      <c r="F22" s="102"/>
      <c r="G22" s="102"/>
      <c r="H22" s="60" t="s">
        <v>3</v>
      </c>
      <c r="I22" s="60" t="s">
        <v>1</v>
      </c>
    </row>
    <row r="23" spans="1:10" x14ac:dyDescent="0.2">
      <c r="A23" s="60" t="s">
        <v>9</v>
      </c>
      <c r="B23" s="101" t="s">
        <v>51</v>
      </c>
      <c r="C23" s="101"/>
      <c r="D23" s="101"/>
      <c r="E23" s="101"/>
      <c r="F23" s="101"/>
      <c r="G23" s="101"/>
      <c r="H23" s="62"/>
      <c r="I23" s="30">
        <f>I17</f>
        <v>0</v>
      </c>
    </row>
    <row r="24" spans="1:10" x14ac:dyDescent="0.2">
      <c r="A24" s="60" t="s">
        <v>10</v>
      </c>
      <c r="B24" s="101" t="s">
        <v>74</v>
      </c>
      <c r="C24" s="101"/>
      <c r="D24" s="101"/>
      <c r="E24" s="101"/>
      <c r="F24" s="101"/>
      <c r="G24" s="101"/>
      <c r="H24" s="5">
        <v>0.3</v>
      </c>
      <c r="I24" s="4">
        <v>0</v>
      </c>
    </row>
    <row r="25" spans="1:10" x14ac:dyDescent="0.2">
      <c r="A25" s="60" t="s">
        <v>11</v>
      </c>
      <c r="B25" s="101" t="s">
        <v>75</v>
      </c>
      <c r="C25" s="101"/>
      <c r="D25" s="101"/>
      <c r="E25" s="101"/>
      <c r="F25" s="101"/>
      <c r="G25" s="101"/>
      <c r="H25" s="5" t="s">
        <v>131</v>
      </c>
      <c r="I25" s="4">
        <v>0</v>
      </c>
    </row>
    <row r="26" spans="1:10" x14ac:dyDescent="0.2">
      <c r="A26" s="60" t="s">
        <v>12</v>
      </c>
      <c r="B26" s="101" t="s">
        <v>2</v>
      </c>
      <c r="C26" s="101"/>
      <c r="D26" s="101"/>
      <c r="E26" s="101"/>
      <c r="F26" s="101"/>
      <c r="G26" s="101"/>
      <c r="H26" s="5">
        <v>0.2</v>
      </c>
      <c r="I26" s="4">
        <v>0</v>
      </c>
    </row>
    <row r="27" spans="1:10" x14ac:dyDescent="0.2">
      <c r="A27" s="6" t="s">
        <v>13</v>
      </c>
      <c r="B27" s="101" t="s">
        <v>76</v>
      </c>
      <c r="C27" s="101"/>
      <c r="D27" s="101"/>
      <c r="E27" s="101"/>
      <c r="F27" s="101"/>
      <c r="G27" s="101"/>
      <c r="H27" s="7"/>
      <c r="I27" s="4">
        <v>0</v>
      </c>
    </row>
    <row r="28" spans="1:10" x14ac:dyDescent="0.2">
      <c r="A28" s="60" t="s">
        <v>14</v>
      </c>
      <c r="B28" s="101" t="s">
        <v>77</v>
      </c>
      <c r="C28" s="101"/>
      <c r="D28" s="101"/>
      <c r="E28" s="101"/>
      <c r="F28" s="101"/>
      <c r="G28" s="101"/>
      <c r="H28" s="7"/>
      <c r="I28" s="4">
        <v>0</v>
      </c>
    </row>
    <row r="29" spans="1:10" x14ac:dyDescent="0.2">
      <c r="A29" s="6" t="s">
        <v>15</v>
      </c>
      <c r="B29" s="101" t="s">
        <v>4</v>
      </c>
      <c r="C29" s="101"/>
      <c r="D29" s="101"/>
      <c r="E29" s="101"/>
      <c r="F29" s="101"/>
      <c r="G29" s="101"/>
      <c r="H29" s="5"/>
      <c r="I29" s="4">
        <v>0</v>
      </c>
    </row>
    <row r="30" spans="1:10" x14ac:dyDescent="0.2">
      <c r="A30" s="102" t="s">
        <v>102</v>
      </c>
      <c r="B30" s="102"/>
      <c r="C30" s="102"/>
      <c r="D30" s="102"/>
      <c r="E30" s="102"/>
      <c r="F30" s="102"/>
      <c r="G30" s="102"/>
      <c r="H30" s="102"/>
      <c r="I30" s="8">
        <f>TRUNC(SUM(I23:I29),2)</f>
        <v>0</v>
      </c>
    </row>
    <row r="31" spans="1:10" x14ac:dyDescent="0.2">
      <c r="A31" s="9"/>
      <c r="B31" s="9"/>
      <c r="C31" s="9"/>
      <c r="D31" s="9"/>
      <c r="E31" s="9"/>
      <c r="F31" s="9"/>
      <c r="G31" s="9"/>
      <c r="H31" s="9"/>
      <c r="I31" s="10"/>
      <c r="J31" s="1"/>
    </row>
    <row r="32" spans="1:10" x14ac:dyDescent="0.2">
      <c r="A32" s="105" t="s">
        <v>78</v>
      </c>
      <c r="B32" s="105"/>
      <c r="C32" s="105"/>
      <c r="D32" s="105"/>
      <c r="E32" s="105"/>
      <c r="F32" s="105"/>
      <c r="G32" s="105"/>
      <c r="H32" s="105"/>
      <c r="I32" s="105"/>
      <c r="J32" s="1"/>
    </row>
    <row r="33" spans="1:10" x14ac:dyDescent="0.2">
      <c r="A33" s="102" t="s">
        <v>91</v>
      </c>
      <c r="B33" s="102"/>
      <c r="C33" s="102"/>
      <c r="D33" s="102"/>
      <c r="E33" s="102"/>
      <c r="F33" s="102"/>
      <c r="G33" s="102"/>
      <c r="H33" s="60" t="s">
        <v>3</v>
      </c>
      <c r="I33" s="60" t="s">
        <v>1</v>
      </c>
      <c r="J33" s="1"/>
    </row>
    <row r="34" spans="1:10" x14ac:dyDescent="0.2">
      <c r="A34" s="60" t="s">
        <v>9</v>
      </c>
      <c r="B34" s="101" t="s">
        <v>125</v>
      </c>
      <c r="C34" s="101"/>
      <c r="D34" s="101"/>
      <c r="E34" s="101"/>
      <c r="F34" s="101"/>
      <c r="G34" s="101"/>
      <c r="H34" s="86">
        <v>8.3299999999999999E-2</v>
      </c>
      <c r="I34" s="4">
        <f>$I$30*H34</f>
        <v>0</v>
      </c>
      <c r="J34" s="1"/>
    </row>
    <row r="35" spans="1:10" x14ac:dyDescent="0.2">
      <c r="A35" s="60" t="s">
        <v>10</v>
      </c>
      <c r="B35" s="101" t="s">
        <v>126</v>
      </c>
      <c r="C35" s="101"/>
      <c r="D35" s="101"/>
      <c r="E35" s="101"/>
      <c r="F35" s="101"/>
      <c r="G35" s="101"/>
      <c r="H35" s="86">
        <v>0.111</v>
      </c>
      <c r="I35" s="4">
        <f>H35*I30</f>
        <v>0</v>
      </c>
      <c r="J35" s="1"/>
    </row>
    <row r="36" spans="1:10" x14ac:dyDescent="0.2">
      <c r="A36" s="102" t="s">
        <v>80</v>
      </c>
      <c r="B36" s="102"/>
      <c r="C36" s="102"/>
      <c r="D36" s="102"/>
      <c r="E36" s="102"/>
      <c r="F36" s="102"/>
      <c r="G36" s="102"/>
      <c r="H36" s="12">
        <f>TRUNC(SUM(H34:H35),4)</f>
        <v>0.1943</v>
      </c>
      <c r="I36" s="13">
        <f>TRUNC(SUM(I34:I35),2)</f>
        <v>0</v>
      </c>
      <c r="J36" s="1"/>
    </row>
    <row r="37" spans="1:10" x14ac:dyDescent="0.2">
      <c r="A37" s="103"/>
      <c r="B37" s="104"/>
      <c r="C37" s="104"/>
      <c r="D37" s="104"/>
      <c r="E37" s="104"/>
      <c r="F37" s="104"/>
      <c r="G37" s="104"/>
      <c r="H37" s="104"/>
      <c r="I37" s="104"/>
      <c r="J37" s="1"/>
    </row>
    <row r="38" spans="1:10" x14ac:dyDescent="0.2">
      <c r="A38" s="102" t="s">
        <v>92</v>
      </c>
      <c r="B38" s="102"/>
      <c r="C38" s="102"/>
      <c r="D38" s="102"/>
      <c r="E38" s="102"/>
      <c r="F38" s="102"/>
      <c r="G38" s="102"/>
      <c r="H38" s="60" t="s">
        <v>3</v>
      </c>
      <c r="I38" s="60" t="s">
        <v>1</v>
      </c>
      <c r="J38" s="1"/>
    </row>
    <row r="39" spans="1:10" x14ac:dyDescent="0.2">
      <c r="A39" s="60" t="s">
        <v>9</v>
      </c>
      <c r="B39" s="101" t="s">
        <v>83</v>
      </c>
      <c r="C39" s="101"/>
      <c r="D39" s="101"/>
      <c r="E39" s="101"/>
      <c r="F39" s="101"/>
      <c r="G39" s="101"/>
      <c r="H39" s="11">
        <v>0.2</v>
      </c>
      <c r="I39" s="4">
        <f t="shared" ref="I39:I46" si="0">($I$30+$I$36)*H39</f>
        <v>0</v>
      </c>
      <c r="J39" s="1"/>
    </row>
    <row r="40" spans="1:10" x14ac:dyDescent="0.2">
      <c r="A40" s="60" t="s">
        <v>10</v>
      </c>
      <c r="B40" s="101" t="s">
        <v>84</v>
      </c>
      <c r="C40" s="101"/>
      <c r="D40" s="101"/>
      <c r="E40" s="101"/>
      <c r="F40" s="101"/>
      <c r="G40" s="101"/>
      <c r="H40" s="11">
        <v>2.5000000000000001E-2</v>
      </c>
      <c r="I40" s="4">
        <f t="shared" si="0"/>
        <v>0</v>
      </c>
      <c r="J40" s="1"/>
    </row>
    <row r="41" spans="1:10" x14ac:dyDescent="0.2">
      <c r="A41" s="60" t="s">
        <v>11</v>
      </c>
      <c r="B41" s="101" t="s">
        <v>85</v>
      </c>
      <c r="C41" s="101"/>
      <c r="D41" s="101"/>
      <c r="E41" s="101"/>
      <c r="F41" s="101"/>
      <c r="G41" s="101"/>
      <c r="H41" s="86">
        <v>0.02</v>
      </c>
      <c r="I41" s="4">
        <f t="shared" si="0"/>
        <v>0</v>
      </c>
      <c r="J41" s="1"/>
    </row>
    <row r="42" spans="1:10" x14ac:dyDescent="0.2">
      <c r="A42" s="60" t="s">
        <v>12</v>
      </c>
      <c r="B42" s="101" t="s">
        <v>82</v>
      </c>
      <c r="C42" s="101"/>
      <c r="D42" s="101"/>
      <c r="E42" s="101"/>
      <c r="F42" s="101"/>
      <c r="G42" s="101"/>
      <c r="H42" s="11">
        <v>1.4999999999999999E-2</v>
      </c>
      <c r="I42" s="4">
        <f t="shared" si="0"/>
        <v>0</v>
      </c>
      <c r="J42" s="1"/>
    </row>
    <row r="43" spans="1:10" x14ac:dyDescent="0.2">
      <c r="A43" s="60" t="s">
        <v>13</v>
      </c>
      <c r="B43" s="101" t="s">
        <v>86</v>
      </c>
      <c r="C43" s="101"/>
      <c r="D43" s="101"/>
      <c r="E43" s="101"/>
      <c r="F43" s="101"/>
      <c r="G43" s="101"/>
      <c r="H43" s="11">
        <v>0.01</v>
      </c>
      <c r="I43" s="4">
        <f t="shared" si="0"/>
        <v>0</v>
      </c>
      <c r="J43" s="1"/>
    </row>
    <row r="44" spans="1:10" x14ac:dyDescent="0.2">
      <c r="A44" s="60" t="s">
        <v>14</v>
      </c>
      <c r="B44" s="101" t="s">
        <v>87</v>
      </c>
      <c r="C44" s="101"/>
      <c r="D44" s="101"/>
      <c r="E44" s="101"/>
      <c r="F44" s="101"/>
      <c r="G44" s="101"/>
      <c r="H44" s="11">
        <v>6.0000000000000001E-3</v>
      </c>
      <c r="I44" s="4">
        <f t="shared" si="0"/>
        <v>0</v>
      </c>
      <c r="J44" s="1"/>
    </row>
    <row r="45" spans="1:10" x14ac:dyDescent="0.2">
      <c r="A45" s="60" t="s">
        <v>15</v>
      </c>
      <c r="B45" s="101" t="s">
        <v>88</v>
      </c>
      <c r="C45" s="101"/>
      <c r="D45" s="101"/>
      <c r="E45" s="101"/>
      <c r="F45" s="101"/>
      <c r="G45" s="101"/>
      <c r="H45" s="11">
        <v>2E-3</v>
      </c>
      <c r="I45" s="4">
        <f t="shared" si="0"/>
        <v>0</v>
      </c>
      <c r="J45" s="1"/>
    </row>
    <row r="46" spans="1:10" x14ac:dyDescent="0.2">
      <c r="A46" s="60" t="s">
        <v>16</v>
      </c>
      <c r="B46" s="101" t="s">
        <v>89</v>
      </c>
      <c r="C46" s="101"/>
      <c r="D46" s="101"/>
      <c r="E46" s="101"/>
      <c r="F46" s="101"/>
      <c r="G46" s="101"/>
      <c r="H46" s="11">
        <v>0.08</v>
      </c>
      <c r="I46" s="4">
        <f t="shared" si="0"/>
        <v>0</v>
      </c>
      <c r="J46" s="1"/>
    </row>
    <row r="47" spans="1:10" x14ac:dyDescent="0.2">
      <c r="A47" s="102" t="s">
        <v>90</v>
      </c>
      <c r="B47" s="102"/>
      <c r="C47" s="102"/>
      <c r="D47" s="102"/>
      <c r="E47" s="102"/>
      <c r="F47" s="102"/>
      <c r="G47" s="102"/>
      <c r="H47" s="12">
        <f>SUM(H39:H46)</f>
        <v>0.35800000000000004</v>
      </c>
      <c r="I47" s="13">
        <f>TRUNC(SUM(I39:I46),2)</f>
        <v>0</v>
      </c>
      <c r="J47" s="1"/>
    </row>
    <row r="48" spans="1:10" x14ac:dyDescent="0.2">
      <c r="A48" s="113"/>
      <c r="B48" s="113"/>
      <c r="C48" s="113"/>
      <c r="D48" s="113"/>
      <c r="E48" s="113"/>
      <c r="F48" s="113"/>
      <c r="G48" s="113"/>
      <c r="H48" s="113"/>
      <c r="I48" s="114"/>
      <c r="J48" s="1"/>
    </row>
    <row r="49" spans="1:10" x14ac:dyDescent="0.2">
      <c r="A49" s="102" t="s">
        <v>93</v>
      </c>
      <c r="B49" s="102"/>
      <c r="C49" s="102"/>
      <c r="D49" s="102"/>
      <c r="E49" s="102"/>
      <c r="F49" s="102"/>
      <c r="G49" s="102"/>
      <c r="H49" s="12"/>
      <c r="I49" s="60" t="s">
        <v>1</v>
      </c>
      <c r="J49" s="1"/>
    </row>
    <row r="50" spans="1:10" x14ac:dyDescent="0.2">
      <c r="A50" s="60" t="s">
        <v>9</v>
      </c>
      <c r="B50" s="116" t="s">
        <v>94</v>
      </c>
      <c r="C50" s="116"/>
      <c r="D50" s="116"/>
      <c r="E50" s="116"/>
      <c r="F50" s="116"/>
      <c r="G50" s="116"/>
      <c r="H50" s="87">
        <v>4.2</v>
      </c>
      <c r="I50" s="88">
        <f>(H50*2*22)-(I23*6%)</f>
        <v>184.8</v>
      </c>
      <c r="J50" s="1"/>
    </row>
    <row r="51" spans="1:10" x14ac:dyDescent="0.2">
      <c r="A51" s="60" t="s">
        <v>10</v>
      </c>
      <c r="B51" s="116" t="s">
        <v>143</v>
      </c>
      <c r="C51" s="116"/>
      <c r="D51" s="116"/>
      <c r="E51" s="116"/>
      <c r="F51" s="116"/>
      <c r="G51" s="116"/>
      <c r="H51" s="87">
        <v>580</v>
      </c>
      <c r="I51" s="98">
        <f>H51</f>
        <v>580</v>
      </c>
      <c r="J51" s="1"/>
    </row>
    <row r="52" spans="1:10" x14ac:dyDescent="0.2">
      <c r="A52" s="60" t="s">
        <v>11</v>
      </c>
      <c r="B52" s="116" t="s">
        <v>159</v>
      </c>
      <c r="C52" s="116"/>
      <c r="D52" s="116"/>
      <c r="E52" s="116"/>
      <c r="F52" s="116"/>
      <c r="G52" s="116"/>
      <c r="H52" s="59"/>
      <c r="I52" s="14"/>
      <c r="J52" s="1"/>
    </row>
    <row r="53" spans="1:10" x14ac:dyDescent="0.2">
      <c r="A53" s="70" t="s">
        <v>11</v>
      </c>
      <c r="B53" s="116" t="s">
        <v>190</v>
      </c>
      <c r="C53" s="116"/>
      <c r="D53" s="116"/>
      <c r="E53" s="116"/>
      <c r="F53" s="116"/>
      <c r="G53" s="116"/>
      <c r="H53" s="87"/>
      <c r="I53" s="88">
        <v>27.5</v>
      </c>
      <c r="J53" s="1"/>
    </row>
    <row r="54" spans="1:10" x14ac:dyDescent="0.2">
      <c r="A54" s="60" t="s">
        <v>12</v>
      </c>
      <c r="B54" s="116" t="s">
        <v>198</v>
      </c>
      <c r="C54" s="116"/>
      <c r="D54" s="116"/>
      <c r="E54" s="116"/>
      <c r="F54" s="116"/>
      <c r="G54" s="116"/>
      <c r="H54" s="58"/>
      <c r="I54" s="88"/>
      <c r="J54" s="1"/>
    </row>
    <row r="55" spans="1:10" x14ac:dyDescent="0.2">
      <c r="A55" s="102" t="s">
        <v>95</v>
      </c>
      <c r="B55" s="102"/>
      <c r="C55" s="102"/>
      <c r="D55" s="102"/>
      <c r="E55" s="102"/>
      <c r="F55" s="102"/>
      <c r="G55" s="102"/>
      <c r="H55" s="102"/>
      <c r="I55" s="13">
        <f>TRUNC(SUM(I50:I54),2)</f>
        <v>792.3</v>
      </c>
      <c r="J55" s="1"/>
    </row>
    <row r="56" spans="1:10" x14ac:dyDescent="0.2">
      <c r="A56" s="113"/>
      <c r="B56" s="113"/>
      <c r="C56" s="113"/>
      <c r="D56" s="113"/>
      <c r="E56" s="113"/>
      <c r="F56" s="113"/>
      <c r="G56" s="113"/>
      <c r="H56" s="113"/>
      <c r="I56" s="114"/>
      <c r="J56" s="1"/>
    </row>
    <row r="57" spans="1:10" x14ac:dyDescent="0.2">
      <c r="A57" s="115" t="s">
        <v>96</v>
      </c>
      <c r="B57" s="115"/>
      <c r="C57" s="115"/>
      <c r="D57" s="115"/>
      <c r="E57" s="115"/>
      <c r="F57" s="115"/>
      <c r="G57" s="115"/>
      <c r="H57" s="115"/>
      <c r="I57" s="115"/>
      <c r="J57" s="1"/>
    </row>
    <row r="58" spans="1:10" x14ac:dyDescent="0.2">
      <c r="A58" s="102" t="s">
        <v>100</v>
      </c>
      <c r="B58" s="102"/>
      <c r="C58" s="102"/>
      <c r="D58" s="102"/>
      <c r="E58" s="102"/>
      <c r="F58" s="102"/>
      <c r="G58" s="102"/>
      <c r="H58" s="102"/>
      <c r="I58" s="60" t="s">
        <v>1</v>
      </c>
      <c r="J58" s="1"/>
    </row>
    <row r="59" spans="1:10" x14ac:dyDescent="0.2">
      <c r="A59" s="60" t="s">
        <v>97</v>
      </c>
      <c r="B59" s="112" t="s">
        <v>79</v>
      </c>
      <c r="C59" s="112"/>
      <c r="D59" s="112"/>
      <c r="E59" s="112"/>
      <c r="F59" s="112"/>
      <c r="G59" s="112"/>
      <c r="H59" s="112"/>
      <c r="I59" s="4">
        <f>I36</f>
        <v>0</v>
      </c>
      <c r="J59" s="1"/>
    </row>
    <row r="60" spans="1:10" x14ac:dyDescent="0.2">
      <c r="A60" s="6" t="s">
        <v>98</v>
      </c>
      <c r="B60" s="112" t="s">
        <v>81</v>
      </c>
      <c r="C60" s="112"/>
      <c r="D60" s="112"/>
      <c r="E60" s="112"/>
      <c r="F60" s="112"/>
      <c r="G60" s="112"/>
      <c r="H60" s="112"/>
      <c r="I60" s="15">
        <f>I47</f>
        <v>0</v>
      </c>
      <c r="J60" s="1"/>
    </row>
    <row r="61" spans="1:10" x14ac:dyDescent="0.2">
      <c r="A61" s="6" t="s">
        <v>99</v>
      </c>
      <c r="B61" s="112" t="s">
        <v>101</v>
      </c>
      <c r="C61" s="112"/>
      <c r="D61" s="112"/>
      <c r="E61" s="112"/>
      <c r="F61" s="112"/>
      <c r="G61" s="112"/>
      <c r="H61" s="112"/>
      <c r="I61" s="15">
        <f>I55</f>
        <v>792.3</v>
      </c>
      <c r="J61" s="1"/>
    </row>
    <row r="62" spans="1:10" x14ac:dyDescent="0.2">
      <c r="A62" s="102" t="s">
        <v>103</v>
      </c>
      <c r="B62" s="102"/>
      <c r="C62" s="102"/>
      <c r="D62" s="102"/>
      <c r="E62" s="102"/>
      <c r="F62" s="102"/>
      <c r="G62" s="102"/>
      <c r="H62" s="102"/>
      <c r="I62" s="16">
        <f>TRUNC(SUM(I59:I61),2)</f>
        <v>792.3</v>
      </c>
      <c r="J62" s="1"/>
    </row>
    <row r="63" spans="1:10" x14ac:dyDescent="0.2">
      <c r="A63" s="120"/>
      <c r="B63" s="120"/>
      <c r="C63" s="120"/>
      <c r="D63" s="120"/>
      <c r="E63" s="120"/>
      <c r="F63" s="120"/>
      <c r="G63" s="120"/>
      <c r="H63" s="120"/>
      <c r="I63" s="120"/>
      <c r="J63" s="1"/>
    </row>
    <row r="64" spans="1:10" x14ac:dyDescent="0.2">
      <c r="A64" s="105" t="s">
        <v>104</v>
      </c>
      <c r="B64" s="105"/>
      <c r="C64" s="105"/>
      <c r="D64" s="105"/>
      <c r="E64" s="105"/>
      <c r="F64" s="105"/>
      <c r="G64" s="105"/>
      <c r="H64" s="105"/>
      <c r="I64" s="105"/>
      <c r="J64" s="1"/>
    </row>
    <row r="65" spans="1:10" x14ac:dyDescent="0.2">
      <c r="A65" s="60">
        <v>3</v>
      </c>
      <c r="B65" s="102" t="s">
        <v>105</v>
      </c>
      <c r="C65" s="102"/>
      <c r="D65" s="102"/>
      <c r="E65" s="102"/>
      <c r="F65" s="102"/>
      <c r="G65" s="102"/>
      <c r="H65" s="60" t="s">
        <v>3</v>
      </c>
      <c r="I65" s="60" t="s">
        <v>1</v>
      </c>
      <c r="J65" s="1"/>
    </row>
    <row r="66" spans="1:10" x14ac:dyDescent="0.2">
      <c r="A66" s="60" t="s">
        <v>9</v>
      </c>
      <c r="B66" s="117" t="s">
        <v>108</v>
      </c>
      <c r="C66" s="117"/>
      <c r="D66" s="117"/>
      <c r="E66" s="117"/>
      <c r="F66" s="117"/>
      <c r="G66" s="117"/>
      <c r="H66" s="86">
        <v>4.1999999999999997E-3</v>
      </c>
      <c r="I66" s="15">
        <f>$I$30*H66</f>
        <v>0</v>
      </c>
      <c r="J66" s="1"/>
    </row>
    <row r="67" spans="1:10" x14ac:dyDescent="0.2">
      <c r="A67" s="60" t="s">
        <v>10</v>
      </c>
      <c r="B67" s="101" t="s">
        <v>107</v>
      </c>
      <c r="C67" s="101"/>
      <c r="D67" s="101"/>
      <c r="E67" s="101"/>
      <c r="F67" s="101"/>
      <c r="G67" s="101"/>
      <c r="H67" s="86">
        <f>0.08*H66</f>
        <v>3.3599999999999998E-4</v>
      </c>
      <c r="I67" s="4">
        <f>H67*I30</f>
        <v>0</v>
      </c>
      <c r="J67" s="1"/>
    </row>
    <row r="68" spans="1:10" x14ac:dyDescent="0.2">
      <c r="A68" s="60" t="s">
        <v>11</v>
      </c>
      <c r="B68" s="117" t="s">
        <v>109</v>
      </c>
      <c r="C68" s="117"/>
      <c r="D68" s="117"/>
      <c r="E68" s="117"/>
      <c r="F68" s="117"/>
      <c r="G68" s="117"/>
      <c r="H68" s="86">
        <v>9.5999999999999992E-3</v>
      </c>
      <c r="I68" s="4">
        <f>$I$30*H68</f>
        <v>0</v>
      </c>
      <c r="J68" s="1"/>
    </row>
    <row r="69" spans="1:10" x14ac:dyDescent="0.2">
      <c r="A69" s="60" t="s">
        <v>12</v>
      </c>
      <c r="B69" s="101" t="s">
        <v>106</v>
      </c>
      <c r="C69" s="101"/>
      <c r="D69" s="101"/>
      <c r="E69" s="101"/>
      <c r="F69" s="101"/>
      <c r="G69" s="101"/>
      <c r="H69" s="86">
        <v>1.9400000000000001E-2</v>
      </c>
      <c r="I69" s="4">
        <f>$I$30*H69</f>
        <v>0</v>
      </c>
      <c r="J69" s="1"/>
    </row>
    <row r="70" spans="1:10" x14ac:dyDescent="0.2">
      <c r="A70" s="60" t="s">
        <v>13</v>
      </c>
      <c r="B70" s="101" t="s">
        <v>150</v>
      </c>
      <c r="C70" s="101"/>
      <c r="D70" s="101"/>
      <c r="E70" s="101"/>
      <c r="F70" s="101"/>
      <c r="G70" s="101"/>
      <c r="H70" s="86">
        <f>H47*H69</f>
        <v>6.9452000000000012E-3</v>
      </c>
      <c r="I70" s="4">
        <f t="shared" ref="I70:I71" si="1">$I$30*H70</f>
        <v>0</v>
      </c>
      <c r="J70" s="1"/>
    </row>
    <row r="71" spans="1:10" x14ac:dyDescent="0.2">
      <c r="A71" s="60" t="s">
        <v>14</v>
      </c>
      <c r="B71" s="117" t="s">
        <v>151</v>
      </c>
      <c r="C71" s="117"/>
      <c r="D71" s="117"/>
      <c r="E71" s="117"/>
      <c r="F71" s="117"/>
      <c r="G71" s="117"/>
      <c r="H71" s="86">
        <v>3.04E-2</v>
      </c>
      <c r="I71" s="4">
        <f t="shared" si="1"/>
        <v>0</v>
      </c>
      <c r="J71" s="1"/>
    </row>
    <row r="72" spans="1:10" x14ac:dyDescent="0.2">
      <c r="A72" s="102" t="s">
        <v>110</v>
      </c>
      <c r="B72" s="102"/>
      <c r="C72" s="102"/>
      <c r="D72" s="102"/>
      <c r="E72" s="102"/>
      <c r="F72" s="102"/>
      <c r="G72" s="102"/>
      <c r="H72" s="12">
        <f>TRUNC(SUM(H66:H71),4)</f>
        <v>7.0800000000000002E-2</v>
      </c>
      <c r="I72" s="13">
        <f>TRUNC(SUM(I66:I71),2)</f>
        <v>0</v>
      </c>
      <c r="J72" s="1"/>
    </row>
    <row r="73" spans="1:10" x14ac:dyDescent="0.2">
      <c r="A73" s="118"/>
      <c r="B73" s="119"/>
      <c r="C73" s="119"/>
      <c r="D73" s="119"/>
      <c r="E73" s="119"/>
      <c r="F73" s="119"/>
      <c r="G73" s="119"/>
      <c r="H73" s="119"/>
      <c r="I73" s="119"/>
      <c r="J73" s="1"/>
    </row>
    <row r="74" spans="1:10" x14ac:dyDescent="0.2">
      <c r="A74" s="105" t="s">
        <v>111</v>
      </c>
      <c r="B74" s="105"/>
      <c r="C74" s="105"/>
      <c r="D74" s="105"/>
      <c r="E74" s="105"/>
      <c r="F74" s="105"/>
      <c r="G74" s="105"/>
      <c r="H74" s="105"/>
      <c r="I74" s="105"/>
      <c r="J74" s="1"/>
    </row>
    <row r="75" spans="1:10" x14ac:dyDescent="0.2">
      <c r="A75" s="102" t="s">
        <v>152</v>
      </c>
      <c r="B75" s="102"/>
      <c r="C75" s="102"/>
      <c r="D75" s="102"/>
      <c r="E75" s="102"/>
      <c r="F75" s="102"/>
      <c r="G75" s="102"/>
      <c r="H75" s="60" t="s">
        <v>3</v>
      </c>
      <c r="I75" s="60" t="s">
        <v>1</v>
      </c>
      <c r="J75" s="1"/>
    </row>
    <row r="76" spans="1:10" x14ac:dyDescent="0.2">
      <c r="A76" s="60" t="s">
        <v>9</v>
      </c>
      <c r="B76" s="101" t="s">
        <v>144</v>
      </c>
      <c r="C76" s="101"/>
      <c r="D76" s="101"/>
      <c r="E76" s="101"/>
      <c r="F76" s="101"/>
      <c r="G76" s="101"/>
      <c r="H76" s="86">
        <v>8.9300000000000004E-2</v>
      </c>
      <c r="I76" s="4">
        <f>$I$30*H76</f>
        <v>0</v>
      </c>
      <c r="J76" s="1"/>
    </row>
    <row r="77" spans="1:10" x14ac:dyDescent="0.2">
      <c r="A77" s="6" t="s">
        <v>10</v>
      </c>
      <c r="B77" s="117" t="s">
        <v>145</v>
      </c>
      <c r="C77" s="117"/>
      <c r="D77" s="117"/>
      <c r="E77" s="117"/>
      <c r="F77" s="117"/>
      <c r="G77" s="117"/>
      <c r="H77" s="86">
        <v>7.3000000000000001E-3</v>
      </c>
      <c r="I77" s="15">
        <f t="shared" ref="I77:I82" si="2">$I$30*H77</f>
        <v>0</v>
      </c>
      <c r="J77" s="1"/>
    </row>
    <row r="78" spans="1:10" x14ac:dyDescent="0.2">
      <c r="A78" s="6" t="s">
        <v>11</v>
      </c>
      <c r="B78" s="117" t="s">
        <v>146</v>
      </c>
      <c r="C78" s="117"/>
      <c r="D78" s="117"/>
      <c r="E78" s="117"/>
      <c r="F78" s="117"/>
      <c r="G78" s="117"/>
      <c r="H78" s="86">
        <v>2.0000000000000001E-4</v>
      </c>
      <c r="I78" s="15">
        <f t="shared" si="2"/>
        <v>0</v>
      </c>
      <c r="J78" s="1"/>
    </row>
    <row r="79" spans="1:10" x14ac:dyDescent="0.2">
      <c r="A79" s="6" t="s">
        <v>12</v>
      </c>
      <c r="B79" s="117" t="s">
        <v>147</v>
      </c>
      <c r="C79" s="117"/>
      <c r="D79" s="117"/>
      <c r="E79" s="117"/>
      <c r="F79" s="117"/>
      <c r="G79" s="117"/>
      <c r="H79" s="86">
        <v>2.9999999999999997E-4</v>
      </c>
      <c r="I79" s="15">
        <f t="shared" si="2"/>
        <v>0</v>
      </c>
      <c r="J79" s="1"/>
    </row>
    <row r="80" spans="1:10" x14ac:dyDescent="0.2">
      <c r="A80" s="6" t="s">
        <v>13</v>
      </c>
      <c r="B80" s="117" t="s">
        <v>149</v>
      </c>
      <c r="C80" s="117"/>
      <c r="D80" s="117"/>
      <c r="E80" s="117"/>
      <c r="F80" s="117"/>
      <c r="G80" s="117"/>
      <c r="H80" s="86">
        <v>1.66E-2</v>
      </c>
      <c r="I80" s="15">
        <f t="shared" ref="I80" si="3">$I$30*H80</f>
        <v>0</v>
      </c>
      <c r="J80" s="1"/>
    </row>
    <row r="81" spans="1:10" x14ac:dyDescent="0.2">
      <c r="A81" s="6" t="s">
        <v>14</v>
      </c>
      <c r="B81" s="101" t="s">
        <v>148</v>
      </c>
      <c r="C81" s="101"/>
      <c r="D81" s="101"/>
      <c r="E81" s="101"/>
      <c r="F81" s="101"/>
      <c r="G81" s="101"/>
      <c r="H81" s="86">
        <v>2.0000000000000001E-4</v>
      </c>
      <c r="I81" s="15">
        <f t="shared" si="2"/>
        <v>0</v>
      </c>
      <c r="J81" s="1"/>
    </row>
    <row r="82" spans="1:10" x14ac:dyDescent="0.2">
      <c r="A82" s="68" t="s">
        <v>15</v>
      </c>
      <c r="B82" s="117" t="s">
        <v>136</v>
      </c>
      <c r="C82" s="117"/>
      <c r="D82" s="117"/>
      <c r="E82" s="117"/>
      <c r="F82" s="117"/>
      <c r="G82" s="117"/>
      <c r="H82" s="86">
        <v>0</v>
      </c>
      <c r="I82" s="15">
        <f t="shared" si="2"/>
        <v>0</v>
      </c>
      <c r="J82" s="1"/>
    </row>
    <row r="83" spans="1:10" x14ac:dyDescent="0.2">
      <c r="A83" s="102" t="s">
        <v>21</v>
      </c>
      <c r="B83" s="102"/>
      <c r="C83" s="102"/>
      <c r="D83" s="102"/>
      <c r="E83" s="102"/>
      <c r="F83" s="102"/>
      <c r="G83" s="102"/>
      <c r="H83" s="12">
        <f>TRUNC(SUM(H76:H82),4)</f>
        <v>0.1139</v>
      </c>
      <c r="I83" s="13">
        <f>TRUNC(SUM(I76:I82),2)</f>
        <v>0</v>
      </c>
      <c r="J83" s="1"/>
    </row>
    <row r="84" spans="1:10" x14ac:dyDescent="0.2">
      <c r="A84" s="121"/>
      <c r="B84" s="120"/>
      <c r="C84" s="120"/>
      <c r="D84" s="120"/>
      <c r="E84" s="120"/>
      <c r="F84" s="120"/>
      <c r="G84" s="120"/>
      <c r="H84" s="120"/>
      <c r="I84" s="120"/>
      <c r="J84" s="1"/>
    </row>
    <row r="85" spans="1:10" x14ac:dyDescent="0.2">
      <c r="A85" s="102" t="s">
        <v>153</v>
      </c>
      <c r="B85" s="102"/>
      <c r="C85" s="102"/>
      <c r="D85" s="102"/>
      <c r="E85" s="102"/>
      <c r="F85" s="102"/>
      <c r="G85" s="102"/>
      <c r="H85" s="60" t="s">
        <v>3</v>
      </c>
      <c r="I85" s="60" t="s">
        <v>1</v>
      </c>
      <c r="J85" s="1"/>
    </row>
    <row r="86" spans="1:10" x14ac:dyDescent="0.2">
      <c r="A86" s="60" t="s">
        <v>9</v>
      </c>
      <c r="B86" s="101" t="s">
        <v>154</v>
      </c>
      <c r="C86" s="101"/>
      <c r="D86" s="101"/>
      <c r="E86" s="101"/>
      <c r="F86" s="101"/>
      <c r="G86" s="101"/>
      <c r="H86" s="11">
        <v>0</v>
      </c>
      <c r="I86" s="4">
        <v>0</v>
      </c>
      <c r="J86" s="1"/>
    </row>
    <row r="87" spans="1:10" x14ac:dyDescent="0.2">
      <c r="A87" s="102" t="s">
        <v>23</v>
      </c>
      <c r="B87" s="102"/>
      <c r="C87" s="102"/>
      <c r="D87" s="102"/>
      <c r="E87" s="102"/>
      <c r="F87" s="102"/>
      <c r="G87" s="102"/>
      <c r="H87" s="12">
        <f>TRUNC(SUM(H86),4)</f>
        <v>0</v>
      </c>
      <c r="I87" s="13">
        <f>TRUNC(SUM(I86),2)</f>
        <v>0</v>
      </c>
      <c r="J87" s="1"/>
    </row>
    <row r="88" spans="1:10" x14ac:dyDescent="0.2">
      <c r="A88" s="124"/>
      <c r="B88" s="125"/>
      <c r="C88" s="125"/>
      <c r="D88" s="125"/>
      <c r="E88" s="125"/>
      <c r="F88" s="125"/>
      <c r="G88" s="125"/>
      <c r="H88" s="125"/>
      <c r="I88" s="125"/>
      <c r="J88" s="1"/>
    </row>
    <row r="89" spans="1:10" x14ac:dyDescent="0.2">
      <c r="A89" s="115" t="s">
        <v>112</v>
      </c>
      <c r="B89" s="115"/>
      <c r="C89" s="115"/>
      <c r="D89" s="115"/>
      <c r="E89" s="115"/>
      <c r="F89" s="115"/>
      <c r="G89" s="115"/>
      <c r="H89" s="115"/>
      <c r="I89" s="115"/>
      <c r="J89" s="1"/>
    </row>
    <row r="90" spans="1:10" x14ac:dyDescent="0.2">
      <c r="A90" s="102" t="s">
        <v>113</v>
      </c>
      <c r="B90" s="102"/>
      <c r="C90" s="102"/>
      <c r="D90" s="102"/>
      <c r="E90" s="102"/>
      <c r="F90" s="102"/>
      <c r="G90" s="102"/>
      <c r="H90" s="102"/>
      <c r="I90" s="60" t="s">
        <v>1</v>
      </c>
      <c r="J90" s="1"/>
    </row>
    <row r="91" spans="1:10" x14ac:dyDescent="0.2">
      <c r="A91" s="60" t="s">
        <v>26</v>
      </c>
      <c r="B91" s="112" t="s">
        <v>155</v>
      </c>
      <c r="C91" s="112"/>
      <c r="D91" s="112"/>
      <c r="E91" s="112"/>
      <c r="F91" s="112"/>
      <c r="G91" s="112"/>
      <c r="H91" s="112"/>
      <c r="I91" s="4">
        <f>I83</f>
        <v>0</v>
      </c>
      <c r="J91" s="1"/>
    </row>
    <row r="92" spans="1:10" x14ac:dyDescent="0.2">
      <c r="A92" s="6" t="s">
        <v>27</v>
      </c>
      <c r="B92" s="112" t="s">
        <v>156</v>
      </c>
      <c r="C92" s="112"/>
      <c r="D92" s="112"/>
      <c r="E92" s="112"/>
      <c r="F92" s="112"/>
      <c r="G92" s="112"/>
      <c r="H92" s="112"/>
      <c r="I92" s="15">
        <f>I87</f>
        <v>0</v>
      </c>
      <c r="J92" s="1"/>
    </row>
    <row r="93" spans="1:10" x14ac:dyDescent="0.2">
      <c r="A93" s="102" t="s">
        <v>114</v>
      </c>
      <c r="B93" s="102"/>
      <c r="C93" s="102"/>
      <c r="D93" s="102"/>
      <c r="E93" s="102"/>
      <c r="F93" s="102"/>
      <c r="G93" s="102"/>
      <c r="H93" s="102"/>
      <c r="I93" s="16">
        <f>TRUNC(SUM(I91:I92),2)</f>
        <v>0</v>
      </c>
      <c r="J93" s="1"/>
    </row>
    <row r="94" spans="1:10" x14ac:dyDescent="0.2">
      <c r="A94" s="122"/>
      <c r="B94" s="123"/>
      <c r="C94" s="123"/>
      <c r="D94" s="123"/>
      <c r="E94" s="123"/>
      <c r="F94" s="123"/>
      <c r="G94" s="123"/>
      <c r="H94" s="123"/>
      <c r="I94" s="123"/>
      <c r="J94" s="1"/>
    </row>
    <row r="95" spans="1:10" x14ac:dyDescent="0.2">
      <c r="A95" s="105" t="s">
        <v>115</v>
      </c>
      <c r="B95" s="105"/>
      <c r="C95" s="105"/>
      <c r="D95" s="105"/>
      <c r="E95" s="105"/>
      <c r="F95" s="105"/>
      <c r="G95" s="105"/>
      <c r="H95" s="105"/>
      <c r="I95" s="105"/>
      <c r="J95" s="1"/>
    </row>
    <row r="96" spans="1:10" x14ac:dyDescent="0.2">
      <c r="A96" s="60">
        <v>5</v>
      </c>
      <c r="B96" s="102" t="s">
        <v>18</v>
      </c>
      <c r="C96" s="102"/>
      <c r="D96" s="102"/>
      <c r="E96" s="102"/>
      <c r="F96" s="102"/>
      <c r="G96" s="102"/>
      <c r="H96" s="60"/>
      <c r="I96" s="60" t="s">
        <v>1</v>
      </c>
      <c r="J96" s="1"/>
    </row>
    <row r="97" spans="1:10" x14ac:dyDescent="0.2">
      <c r="A97" s="60" t="s">
        <v>9</v>
      </c>
      <c r="B97" s="116" t="s">
        <v>116</v>
      </c>
      <c r="C97" s="116"/>
      <c r="D97" s="116"/>
      <c r="E97" s="116"/>
      <c r="F97" s="116"/>
      <c r="G97" s="116"/>
      <c r="H97" s="59" t="s">
        <v>0</v>
      </c>
      <c r="I97" s="4">
        <f>Uniformes!E11</f>
        <v>0</v>
      </c>
      <c r="J97" s="1"/>
    </row>
    <row r="98" spans="1:10" x14ac:dyDescent="0.2">
      <c r="A98" s="60" t="s">
        <v>10</v>
      </c>
      <c r="B98" s="116" t="s">
        <v>19</v>
      </c>
      <c r="C98" s="116"/>
      <c r="D98" s="116"/>
      <c r="E98" s="116"/>
      <c r="F98" s="116"/>
      <c r="G98" s="116"/>
      <c r="H98" s="59" t="s">
        <v>0</v>
      </c>
      <c r="I98" s="4">
        <v>0</v>
      </c>
      <c r="J98" s="1"/>
    </row>
    <row r="99" spans="1:10" x14ac:dyDescent="0.2">
      <c r="A99" s="61" t="s">
        <v>11</v>
      </c>
      <c r="B99" s="116" t="s">
        <v>20</v>
      </c>
      <c r="C99" s="116"/>
      <c r="D99" s="116"/>
      <c r="E99" s="116"/>
      <c r="F99" s="116"/>
      <c r="G99" s="116"/>
      <c r="H99" s="59" t="s">
        <v>0</v>
      </c>
      <c r="I99" s="4">
        <v>0</v>
      </c>
      <c r="J99" s="1"/>
    </row>
    <row r="100" spans="1:10" x14ac:dyDescent="0.2">
      <c r="A100" s="61" t="s">
        <v>12</v>
      </c>
      <c r="B100" s="116" t="s">
        <v>136</v>
      </c>
      <c r="C100" s="116"/>
      <c r="D100" s="116"/>
      <c r="E100" s="116"/>
      <c r="F100" s="116"/>
      <c r="G100" s="116"/>
      <c r="H100" s="59" t="s">
        <v>0</v>
      </c>
      <c r="I100" s="4">
        <v>0</v>
      </c>
      <c r="J100" s="1"/>
    </row>
    <row r="101" spans="1:10" x14ac:dyDescent="0.2">
      <c r="A101" s="102" t="s">
        <v>117</v>
      </c>
      <c r="B101" s="102"/>
      <c r="C101" s="102"/>
      <c r="D101" s="102"/>
      <c r="E101" s="102"/>
      <c r="F101" s="102"/>
      <c r="G101" s="102"/>
      <c r="H101" s="12" t="s">
        <v>0</v>
      </c>
      <c r="I101" s="13">
        <f>TRUNC(SUM(I97:I100),2)</f>
        <v>0</v>
      </c>
      <c r="J101" s="1"/>
    </row>
    <row r="102" spans="1:10" x14ac:dyDescent="0.2">
      <c r="A102" s="122"/>
      <c r="B102" s="123"/>
      <c r="C102" s="123"/>
      <c r="D102" s="123"/>
      <c r="E102" s="123"/>
      <c r="F102" s="123"/>
      <c r="G102" s="123"/>
      <c r="H102" s="123"/>
      <c r="I102" s="123"/>
      <c r="J102" s="1"/>
    </row>
    <row r="103" spans="1:10" x14ac:dyDescent="0.2">
      <c r="A103" s="105" t="s">
        <v>118</v>
      </c>
      <c r="B103" s="105"/>
      <c r="C103" s="105"/>
      <c r="D103" s="105"/>
      <c r="E103" s="105"/>
      <c r="F103" s="105"/>
      <c r="G103" s="105"/>
      <c r="H103" s="105"/>
      <c r="I103" s="105"/>
      <c r="J103" s="1"/>
    </row>
    <row r="104" spans="1:10" x14ac:dyDescent="0.2">
      <c r="A104" s="60">
        <v>6</v>
      </c>
      <c r="B104" s="102" t="s">
        <v>25</v>
      </c>
      <c r="C104" s="102"/>
      <c r="D104" s="102"/>
      <c r="E104" s="102"/>
      <c r="F104" s="102"/>
      <c r="G104" s="102"/>
      <c r="H104" s="60" t="s">
        <v>3</v>
      </c>
      <c r="I104" s="60" t="s">
        <v>1</v>
      </c>
      <c r="J104" s="57"/>
    </row>
    <row r="105" spans="1:10" x14ac:dyDescent="0.2">
      <c r="A105" s="60" t="s">
        <v>9</v>
      </c>
      <c r="B105" s="101" t="s">
        <v>28</v>
      </c>
      <c r="C105" s="101"/>
      <c r="D105" s="101"/>
      <c r="E105" s="101"/>
      <c r="F105" s="101"/>
      <c r="G105" s="101"/>
      <c r="H105" s="89">
        <v>0.05</v>
      </c>
      <c r="I105" s="4">
        <f>TRUNC(H105*I126,2)</f>
        <v>39.61</v>
      </c>
      <c r="J105" s="1"/>
    </row>
    <row r="106" spans="1:10" x14ac:dyDescent="0.2">
      <c r="A106" s="6" t="s">
        <v>10</v>
      </c>
      <c r="B106" s="101" t="s">
        <v>5</v>
      </c>
      <c r="C106" s="101"/>
      <c r="D106" s="101"/>
      <c r="E106" s="101"/>
      <c r="F106" s="101"/>
      <c r="G106" s="101"/>
      <c r="H106" s="89">
        <v>0.05</v>
      </c>
      <c r="I106" s="4">
        <f>TRUNC(H106*(I105+I126),2)</f>
        <v>41.59</v>
      </c>
      <c r="J106" s="1"/>
    </row>
    <row r="107" spans="1:10" x14ac:dyDescent="0.2">
      <c r="A107" s="60" t="s">
        <v>11</v>
      </c>
      <c r="B107" s="126" t="s">
        <v>63</v>
      </c>
      <c r="C107" s="126"/>
      <c r="D107" s="126"/>
      <c r="E107" s="126"/>
      <c r="F107" s="126"/>
      <c r="G107" s="126"/>
      <c r="H107" s="5"/>
      <c r="I107" s="17"/>
      <c r="J107" s="1"/>
    </row>
    <row r="108" spans="1:10" x14ac:dyDescent="0.2">
      <c r="A108" s="6" t="s">
        <v>64</v>
      </c>
      <c r="B108" s="101" t="s">
        <v>60</v>
      </c>
      <c r="C108" s="101"/>
      <c r="D108" s="101"/>
      <c r="E108" s="101"/>
      <c r="F108" s="101"/>
      <c r="G108" s="101"/>
      <c r="H108" s="90">
        <v>6.4999999999999997E-3</v>
      </c>
      <c r="I108" s="15">
        <f>TRUNC(H108*I116,2)</f>
        <v>6.21</v>
      </c>
      <c r="J108" s="1"/>
    </row>
    <row r="109" spans="1:10" x14ac:dyDescent="0.2">
      <c r="A109" s="6" t="s">
        <v>65</v>
      </c>
      <c r="B109" s="101" t="s">
        <v>61</v>
      </c>
      <c r="C109" s="101"/>
      <c r="D109" s="101"/>
      <c r="E109" s="101"/>
      <c r="F109" s="101"/>
      <c r="G109" s="101"/>
      <c r="H109" s="90">
        <v>0.03</v>
      </c>
      <c r="I109" s="15">
        <f>TRUNC(H109*I116,2)</f>
        <v>28.68</v>
      </c>
      <c r="J109" s="1"/>
    </row>
    <row r="110" spans="1:10" x14ac:dyDescent="0.2">
      <c r="A110" s="6" t="s">
        <v>66</v>
      </c>
      <c r="B110" s="101" t="s">
        <v>62</v>
      </c>
      <c r="C110" s="101"/>
      <c r="D110" s="101"/>
      <c r="E110" s="101"/>
      <c r="F110" s="101"/>
      <c r="G110" s="101"/>
      <c r="H110" s="90">
        <v>0.05</v>
      </c>
      <c r="I110" s="15">
        <f>TRUNC(H110*I116,2)</f>
        <v>47.81</v>
      </c>
    </row>
    <row r="111" spans="1:10" x14ac:dyDescent="0.2">
      <c r="A111" s="102" t="s">
        <v>119</v>
      </c>
      <c r="B111" s="102"/>
      <c r="C111" s="102"/>
      <c r="D111" s="102"/>
      <c r="E111" s="102"/>
      <c r="F111" s="102"/>
      <c r="G111" s="102"/>
      <c r="H111" s="18">
        <f>SUM(H105:H110)</f>
        <v>0.1865</v>
      </c>
      <c r="I111" s="16">
        <f>TRUNC(SUM(I105:I110),2)</f>
        <v>163.9</v>
      </c>
    </row>
    <row r="112" spans="1:10" x14ac:dyDescent="0.2">
      <c r="A112" s="65"/>
      <c r="B112" s="127"/>
      <c r="C112" s="127"/>
      <c r="D112" s="127"/>
      <c r="E112" s="127"/>
      <c r="F112" s="127"/>
      <c r="G112" s="127"/>
      <c r="H112" s="127"/>
      <c r="I112" s="127"/>
    </row>
    <row r="113" spans="1:9" x14ac:dyDescent="0.2">
      <c r="A113" s="19" t="s">
        <v>67</v>
      </c>
      <c r="B113" s="128" t="s">
        <v>135</v>
      </c>
      <c r="C113" s="128"/>
      <c r="D113" s="128"/>
      <c r="E113" s="128"/>
      <c r="F113" s="128"/>
      <c r="G113" s="128"/>
      <c r="H113" s="20">
        <f>TRUNC(H108+H109+H110,4)</f>
        <v>8.6499999999999994E-2</v>
      </c>
      <c r="I113" s="21"/>
    </row>
    <row r="114" spans="1:9" x14ac:dyDescent="0.2">
      <c r="A114" s="22"/>
      <c r="B114" s="129">
        <v>100</v>
      </c>
      <c r="C114" s="130"/>
      <c r="D114" s="130"/>
      <c r="E114" s="130"/>
      <c r="F114" s="130"/>
      <c r="G114" s="130"/>
      <c r="H114" s="23"/>
      <c r="I114" s="24"/>
    </row>
    <row r="115" spans="1:9" x14ac:dyDescent="0.2">
      <c r="A115" s="22" t="s">
        <v>68</v>
      </c>
      <c r="B115" s="130" t="s">
        <v>120</v>
      </c>
      <c r="C115" s="130"/>
      <c r="D115" s="130"/>
      <c r="E115" s="130"/>
      <c r="F115" s="130"/>
      <c r="G115" s="130"/>
      <c r="H115" s="23"/>
      <c r="I115" s="25">
        <f>TRUNC(I126+I105+I106,2)</f>
        <v>873.5</v>
      </c>
    </row>
    <row r="116" spans="1:9" x14ac:dyDescent="0.2">
      <c r="A116" s="22" t="s">
        <v>69</v>
      </c>
      <c r="B116" s="130" t="s">
        <v>70</v>
      </c>
      <c r="C116" s="130"/>
      <c r="D116" s="130"/>
      <c r="E116" s="130"/>
      <c r="F116" s="130"/>
      <c r="G116" s="130"/>
      <c r="H116" s="23"/>
      <c r="I116" s="25">
        <f>I115/(1-H113)</f>
        <v>956.21237000547353</v>
      </c>
    </row>
    <row r="117" spans="1:9" x14ac:dyDescent="0.2">
      <c r="A117" s="26"/>
      <c r="B117" s="131" t="s">
        <v>71</v>
      </c>
      <c r="C117" s="131"/>
      <c r="D117" s="131"/>
      <c r="E117" s="131"/>
      <c r="F117" s="131"/>
      <c r="G117" s="131"/>
      <c r="H117" s="27"/>
      <c r="I117" s="28">
        <f>TRUNC(I116-I115,2)</f>
        <v>82.71</v>
      </c>
    </row>
    <row r="118" spans="1:9" x14ac:dyDescent="0.2">
      <c r="A118" s="65"/>
      <c r="B118" s="65"/>
      <c r="C118" s="65"/>
      <c r="D118" s="65"/>
      <c r="E118" s="65"/>
      <c r="F118" s="65"/>
      <c r="G118" s="65"/>
      <c r="H118" s="65"/>
      <c r="I118" s="29"/>
    </row>
    <row r="119" spans="1:9" x14ac:dyDescent="0.2">
      <c r="A119" s="115" t="s">
        <v>121</v>
      </c>
      <c r="B119" s="115"/>
      <c r="C119" s="115"/>
      <c r="D119" s="115"/>
      <c r="E119" s="115"/>
      <c r="F119" s="115"/>
      <c r="G119" s="115"/>
      <c r="H119" s="115"/>
      <c r="I119" s="115"/>
    </row>
    <row r="120" spans="1:9" x14ac:dyDescent="0.2">
      <c r="A120" s="102" t="s">
        <v>29</v>
      </c>
      <c r="B120" s="102"/>
      <c r="C120" s="102"/>
      <c r="D120" s="102"/>
      <c r="E120" s="102"/>
      <c r="F120" s="102"/>
      <c r="G120" s="102"/>
      <c r="H120" s="102"/>
      <c r="I120" s="60" t="s">
        <v>1</v>
      </c>
    </row>
    <row r="121" spans="1:9" x14ac:dyDescent="0.2">
      <c r="A121" s="59" t="s">
        <v>9</v>
      </c>
      <c r="B121" s="101" t="str">
        <f>A21</f>
        <v>MÓDULO 1 - COMPOSIÇÃO DA REMUNERAÇÃO</v>
      </c>
      <c r="C121" s="101"/>
      <c r="D121" s="101"/>
      <c r="E121" s="101"/>
      <c r="F121" s="101"/>
      <c r="G121" s="101"/>
      <c r="H121" s="101"/>
      <c r="I121" s="30">
        <f>I30</f>
        <v>0</v>
      </c>
    </row>
    <row r="122" spans="1:9" x14ac:dyDescent="0.2">
      <c r="A122" s="31" t="s">
        <v>10</v>
      </c>
      <c r="B122" s="101" t="str">
        <f>A32</f>
        <v>MÓDULO 2 – ENCARGOS E BENEFÍCIOS ANUAIS, MENSAIS E DIÁRIOS</v>
      </c>
      <c r="C122" s="101"/>
      <c r="D122" s="101"/>
      <c r="E122" s="101"/>
      <c r="F122" s="101"/>
      <c r="G122" s="101"/>
      <c r="H122" s="101"/>
      <c r="I122" s="32">
        <f>I62</f>
        <v>792.3</v>
      </c>
    </row>
    <row r="123" spans="1:9" x14ac:dyDescent="0.2">
      <c r="A123" s="31" t="s">
        <v>11</v>
      </c>
      <c r="B123" s="101" t="str">
        <f>A64</f>
        <v>MÓDULO 3 – PROVISÃO PARA RESCISÃO</v>
      </c>
      <c r="C123" s="101"/>
      <c r="D123" s="101"/>
      <c r="E123" s="101"/>
      <c r="F123" s="101"/>
      <c r="G123" s="101"/>
      <c r="H123" s="101"/>
      <c r="I123" s="32">
        <f>I72</f>
        <v>0</v>
      </c>
    </row>
    <row r="124" spans="1:9" x14ac:dyDescent="0.2">
      <c r="A124" s="59" t="s">
        <v>12</v>
      </c>
      <c r="B124" s="101" t="str">
        <f>A74</f>
        <v>MÓDULO 4 – CUSTO DE REPOSIÇÃO DO PROFISSIONAL AUSENTE</v>
      </c>
      <c r="C124" s="101"/>
      <c r="D124" s="101"/>
      <c r="E124" s="101"/>
      <c r="F124" s="101"/>
      <c r="G124" s="101"/>
      <c r="H124" s="101"/>
      <c r="I124" s="32">
        <f>I93</f>
        <v>0</v>
      </c>
    </row>
    <row r="125" spans="1:9" x14ac:dyDescent="0.2">
      <c r="A125" s="31" t="s">
        <v>13</v>
      </c>
      <c r="B125" s="101" t="str">
        <f>A95</f>
        <v>MÓDULO 5 – INSUMOS DIVERSOS</v>
      </c>
      <c r="C125" s="101"/>
      <c r="D125" s="101"/>
      <c r="E125" s="101"/>
      <c r="F125" s="101"/>
      <c r="G125" s="101"/>
      <c r="H125" s="101"/>
      <c r="I125" s="32">
        <f>I101</f>
        <v>0</v>
      </c>
    </row>
    <row r="126" spans="1:9" x14ac:dyDescent="0.2">
      <c r="A126" s="6"/>
      <c r="B126" s="102" t="s">
        <v>122</v>
      </c>
      <c r="C126" s="102"/>
      <c r="D126" s="102"/>
      <c r="E126" s="102"/>
      <c r="F126" s="102"/>
      <c r="G126" s="102"/>
      <c r="H126" s="102"/>
      <c r="I126" s="33">
        <f>TRUNC(SUM(I121:I125),2)</f>
        <v>792.3</v>
      </c>
    </row>
    <row r="127" spans="1:9" x14ac:dyDescent="0.2">
      <c r="A127" s="59" t="s">
        <v>14</v>
      </c>
      <c r="B127" s="101" t="str">
        <f>A103</f>
        <v>MÓDULO 6 – CUSTOS INDIRETOS, TRIBUTOS E LUCRO</v>
      </c>
      <c r="C127" s="101"/>
      <c r="D127" s="101"/>
      <c r="E127" s="101"/>
      <c r="F127" s="101"/>
      <c r="G127" s="101"/>
      <c r="H127" s="101"/>
      <c r="I127" s="30">
        <f>I111</f>
        <v>163.9</v>
      </c>
    </row>
    <row r="128" spans="1:9" hidden="1" x14ac:dyDescent="0.2">
      <c r="A128" s="140" t="s">
        <v>123</v>
      </c>
      <c r="B128" s="140"/>
      <c r="C128" s="140"/>
      <c r="D128" s="140"/>
      <c r="E128" s="140"/>
      <c r="F128" s="140"/>
      <c r="G128" s="140"/>
      <c r="H128" s="140"/>
      <c r="I128" s="56">
        <f>TRUNC(SUM(I126:I127),2)</f>
        <v>956.2</v>
      </c>
    </row>
    <row r="129" spans="1:9" ht="40.5" hidden="1" customHeight="1" thickBot="1" x14ac:dyDescent="0.25">
      <c r="A129" s="102" t="s">
        <v>124</v>
      </c>
      <c r="B129" s="102"/>
      <c r="C129" s="102"/>
      <c r="D129" s="102"/>
      <c r="E129" s="102"/>
      <c r="F129" s="102"/>
      <c r="G129" s="102"/>
      <c r="H129" s="102"/>
      <c r="I129" s="34">
        <f>E12</f>
        <v>4</v>
      </c>
    </row>
    <row r="130" spans="1:9" hidden="1" x14ac:dyDescent="0.2">
      <c r="A130" s="65"/>
      <c r="B130" s="141" t="s">
        <v>31</v>
      </c>
      <c r="C130" s="141"/>
      <c r="D130" s="141"/>
      <c r="E130" s="141"/>
      <c r="F130" s="141"/>
      <c r="G130" s="141"/>
      <c r="H130" s="9"/>
      <c r="I130" s="9"/>
    </row>
    <row r="131" spans="1:9" ht="26.25" hidden="1" thickBot="1" x14ac:dyDescent="0.25">
      <c r="A131" s="132" t="s">
        <v>33</v>
      </c>
      <c r="B131" s="133"/>
      <c r="C131" s="132" t="s">
        <v>34</v>
      </c>
      <c r="D131" s="133"/>
      <c r="E131" s="132" t="s">
        <v>36</v>
      </c>
      <c r="F131" s="133"/>
      <c r="G131" s="35" t="s">
        <v>35</v>
      </c>
      <c r="H131" s="36" t="s">
        <v>32</v>
      </c>
      <c r="I131" s="37" t="s">
        <v>1</v>
      </c>
    </row>
    <row r="132" spans="1:9" hidden="1" x14ac:dyDescent="0.2">
      <c r="A132" s="134" t="s">
        <v>37</v>
      </c>
      <c r="B132" s="135"/>
      <c r="C132" s="136" t="s">
        <v>41</v>
      </c>
      <c r="D132" s="137"/>
      <c r="E132" s="138"/>
      <c r="F132" s="139"/>
      <c r="G132" s="38" t="s">
        <v>41</v>
      </c>
      <c r="H132" s="39"/>
      <c r="I132" s="40">
        <v>0</v>
      </c>
    </row>
    <row r="133" spans="1:9" hidden="1" x14ac:dyDescent="0.2">
      <c r="A133" s="112" t="s">
        <v>38</v>
      </c>
      <c r="B133" s="142"/>
      <c r="C133" s="143" t="s">
        <v>41</v>
      </c>
      <c r="D133" s="144"/>
      <c r="E133" s="145"/>
      <c r="F133" s="146"/>
      <c r="G133" s="41" t="s">
        <v>41</v>
      </c>
      <c r="H133" s="42"/>
      <c r="I133" s="43">
        <v>0</v>
      </c>
    </row>
    <row r="134" spans="1:9" hidden="1" x14ac:dyDescent="0.2">
      <c r="A134" s="112" t="s">
        <v>39</v>
      </c>
      <c r="B134" s="142"/>
      <c r="C134" s="143" t="s">
        <v>41</v>
      </c>
      <c r="D134" s="144"/>
      <c r="E134" s="145"/>
      <c r="F134" s="146"/>
      <c r="G134" s="41" t="s">
        <v>41</v>
      </c>
      <c r="H134" s="42"/>
      <c r="I134" s="43">
        <v>0</v>
      </c>
    </row>
    <row r="135" spans="1:9" hidden="1" x14ac:dyDescent="0.2">
      <c r="A135" s="112" t="s">
        <v>40</v>
      </c>
      <c r="B135" s="142"/>
      <c r="C135" s="143" t="s">
        <v>41</v>
      </c>
      <c r="D135" s="144"/>
      <c r="E135" s="145"/>
      <c r="F135" s="146"/>
      <c r="G135" s="41" t="s">
        <v>41</v>
      </c>
      <c r="H135" s="42"/>
      <c r="I135" s="43">
        <v>0</v>
      </c>
    </row>
    <row r="136" spans="1:9" hidden="1" x14ac:dyDescent="0.2">
      <c r="A136" s="147"/>
      <c r="B136" s="118"/>
      <c r="C136" s="145"/>
      <c r="D136" s="146"/>
      <c r="E136" s="145"/>
      <c r="F136" s="146"/>
      <c r="G136" s="44"/>
      <c r="H136" s="45"/>
      <c r="I136" s="43"/>
    </row>
    <row r="137" spans="1:9" ht="13.5" hidden="1" thickBot="1" x14ac:dyDescent="0.25">
      <c r="A137" s="163"/>
      <c r="B137" s="164"/>
      <c r="C137" s="165"/>
      <c r="D137" s="166"/>
      <c r="E137" s="165"/>
      <c r="F137" s="166"/>
      <c r="G137" s="46"/>
      <c r="H137" s="47"/>
      <c r="I137" s="48"/>
    </row>
    <row r="138" spans="1:9" ht="13.5" hidden="1" thickBot="1" x14ac:dyDescent="0.25">
      <c r="A138" s="167" t="s">
        <v>42</v>
      </c>
      <c r="B138" s="168"/>
      <c r="C138" s="168"/>
      <c r="D138" s="168"/>
      <c r="E138" s="168"/>
      <c r="F138" s="168"/>
      <c r="G138" s="168"/>
      <c r="H138" s="169"/>
      <c r="I138" s="49">
        <f>SUM(I136:I137)</f>
        <v>0</v>
      </c>
    </row>
    <row r="139" spans="1:9" hidden="1" x14ac:dyDescent="0.2">
      <c r="A139" s="50"/>
      <c r="B139" s="50"/>
      <c r="C139" s="50"/>
      <c r="D139" s="50"/>
      <c r="E139" s="50"/>
      <c r="F139" s="50"/>
      <c r="G139" s="50"/>
      <c r="H139" s="50"/>
      <c r="I139" s="50"/>
    </row>
    <row r="140" spans="1:9" hidden="1" x14ac:dyDescent="0.2">
      <c r="A140" s="65" t="s">
        <v>43</v>
      </c>
      <c r="B140" s="141" t="s">
        <v>44</v>
      </c>
      <c r="C140" s="141"/>
      <c r="D140" s="141"/>
      <c r="E140" s="141"/>
      <c r="F140" s="141"/>
      <c r="G140" s="141"/>
      <c r="H140" s="9"/>
      <c r="I140" s="9"/>
    </row>
    <row r="141" spans="1:9" ht="13.5" hidden="1" thickBot="1" x14ac:dyDescent="0.25">
      <c r="A141" s="170" t="s">
        <v>45</v>
      </c>
      <c r="B141" s="171"/>
      <c r="C141" s="171"/>
      <c r="D141" s="171"/>
      <c r="E141" s="171"/>
      <c r="F141" s="171"/>
      <c r="G141" s="171"/>
      <c r="H141" s="171"/>
      <c r="I141" s="172"/>
    </row>
    <row r="142" spans="1:9" ht="13.5" hidden="1" thickBot="1" x14ac:dyDescent="0.25">
      <c r="A142" s="51"/>
      <c r="B142" s="148" t="s">
        <v>46</v>
      </c>
      <c r="C142" s="149"/>
      <c r="D142" s="149"/>
      <c r="E142" s="149"/>
      <c r="F142" s="149"/>
      <c r="G142" s="149"/>
      <c r="H142" s="150"/>
      <c r="I142" s="37" t="s">
        <v>1</v>
      </c>
    </row>
    <row r="143" spans="1:9" hidden="1" x14ac:dyDescent="0.2">
      <c r="A143" s="64" t="s">
        <v>9</v>
      </c>
      <c r="B143" s="151" t="s">
        <v>47</v>
      </c>
      <c r="C143" s="152"/>
      <c r="D143" s="152"/>
      <c r="E143" s="152"/>
      <c r="F143" s="152"/>
      <c r="G143" s="152"/>
      <c r="H143" s="153"/>
      <c r="I143" s="52">
        <f>I108</f>
        <v>6.21</v>
      </c>
    </row>
    <row r="144" spans="1:9" hidden="1" x14ac:dyDescent="0.2">
      <c r="A144" s="53" t="s">
        <v>10</v>
      </c>
      <c r="B144" s="154" t="s">
        <v>48</v>
      </c>
      <c r="C144" s="155"/>
      <c r="D144" s="155"/>
      <c r="E144" s="155"/>
      <c r="F144" s="155"/>
      <c r="G144" s="155"/>
      <c r="H144" s="156"/>
      <c r="I144" s="54" t="e">
        <f>#REF!</f>
        <v>#REF!</v>
      </c>
    </row>
    <row r="145" spans="1:10" ht="13.5" hidden="1" thickBot="1" x14ac:dyDescent="0.25">
      <c r="A145" s="53" t="s">
        <v>11</v>
      </c>
      <c r="B145" s="157" t="s">
        <v>49</v>
      </c>
      <c r="C145" s="158"/>
      <c r="D145" s="158"/>
      <c r="E145" s="158"/>
      <c r="F145" s="158"/>
      <c r="G145" s="158"/>
      <c r="H145" s="159"/>
      <c r="I145" s="54">
        <f>I111</f>
        <v>163.9</v>
      </c>
    </row>
    <row r="146" spans="1:10" ht="13.5" hidden="1" thickBot="1" x14ac:dyDescent="0.25">
      <c r="A146" s="160" t="s">
        <v>24</v>
      </c>
      <c r="B146" s="161"/>
      <c r="C146" s="161"/>
      <c r="D146" s="161"/>
      <c r="E146" s="161"/>
      <c r="F146" s="161"/>
      <c r="G146" s="161"/>
      <c r="H146" s="162"/>
      <c r="I146" s="49" t="e">
        <f>SUM(I143:I145)</f>
        <v>#REF!</v>
      </c>
    </row>
    <row r="147" spans="1:10" hidden="1" x14ac:dyDescent="0.2">
      <c r="A147" s="55" t="s">
        <v>22</v>
      </c>
      <c r="B147" s="50" t="s">
        <v>50</v>
      </c>
      <c r="C147" s="50"/>
      <c r="D147" s="50"/>
      <c r="E147" s="50"/>
      <c r="F147" s="50"/>
      <c r="G147" s="50"/>
      <c r="H147" s="50"/>
      <c r="I147" s="50"/>
    </row>
    <row r="148" spans="1:10" x14ac:dyDescent="0.2">
      <c r="A148" s="140" t="s">
        <v>123</v>
      </c>
      <c r="B148" s="140"/>
      <c r="C148" s="140"/>
      <c r="D148" s="140"/>
      <c r="E148" s="140"/>
      <c r="F148" s="140"/>
      <c r="G148" s="140"/>
      <c r="H148" s="140"/>
      <c r="I148" s="56">
        <f>TRUNC(SUM(I126:I127),2)</f>
        <v>956.2</v>
      </c>
    </row>
    <row r="149" spans="1:10" x14ac:dyDescent="0.2">
      <c r="A149" s="140" t="s">
        <v>132</v>
      </c>
      <c r="B149" s="140"/>
      <c r="C149" s="140"/>
      <c r="D149" s="140"/>
      <c r="E149" s="140"/>
      <c r="F149" s="140"/>
      <c r="G149" s="140"/>
      <c r="H149" s="140"/>
      <c r="I149" s="56">
        <f>E12</f>
        <v>4</v>
      </c>
    </row>
    <row r="150" spans="1:10" x14ac:dyDescent="0.2">
      <c r="A150" s="102" t="s">
        <v>176</v>
      </c>
      <c r="B150" s="102"/>
      <c r="C150" s="102"/>
      <c r="D150" s="102"/>
      <c r="E150" s="102"/>
      <c r="F150" s="102"/>
      <c r="G150" s="102"/>
      <c r="H150" s="102"/>
      <c r="I150" s="33">
        <f>ROUND(I128,2)*I149</f>
        <v>3824.8</v>
      </c>
    </row>
    <row r="151" spans="1:10" x14ac:dyDescent="0.2">
      <c r="A151" s="102" t="s">
        <v>177</v>
      </c>
      <c r="B151" s="102"/>
      <c r="C151" s="102"/>
      <c r="D151" s="102"/>
      <c r="E151" s="102"/>
      <c r="F151" s="102"/>
      <c r="G151" s="102"/>
      <c r="H151" s="102"/>
      <c r="I151" s="33">
        <f>I150*12</f>
        <v>45897.600000000006</v>
      </c>
    </row>
    <row r="152" spans="1:10" x14ac:dyDescent="0.2">
      <c r="A152" s="118" t="s">
        <v>181</v>
      </c>
      <c r="B152" s="119"/>
      <c r="C152" s="119"/>
      <c r="D152" s="119"/>
      <c r="E152" s="119"/>
      <c r="F152" s="119"/>
      <c r="G152" s="119"/>
      <c r="H152" s="173"/>
      <c r="I152" s="33">
        <f>Diárias!I33</f>
        <v>2634.0299999999997</v>
      </c>
    </row>
    <row r="153" spans="1:10" x14ac:dyDescent="0.2">
      <c r="A153" s="118" t="s">
        <v>182</v>
      </c>
      <c r="B153" s="119"/>
      <c r="C153" s="119"/>
      <c r="D153" s="119"/>
      <c r="E153" s="119"/>
      <c r="F153" s="119"/>
      <c r="G153" s="119"/>
      <c r="H153" s="173"/>
      <c r="I153" s="33">
        <f>I152*4</f>
        <v>10536.119999999999</v>
      </c>
    </row>
    <row r="154" spans="1:10" x14ac:dyDescent="0.2">
      <c r="A154" s="115" t="s">
        <v>178</v>
      </c>
      <c r="B154" s="115"/>
      <c r="C154" s="115"/>
      <c r="D154" s="115"/>
      <c r="E154" s="115"/>
      <c r="F154" s="115"/>
      <c r="G154" s="115"/>
      <c r="H154" s="115"/>
      <c r="I154" s="80">
        <f>ROUND(I150+I153,2)</f>
        <v>14360.92</v>
      </c>
    </row>
    <row r="155" spans="1:10" x14ac:dyDescent="0.2">
      <c r="A155" s="115" t="s">
        <v>179</v>
      </c>
      <c r="B155" s="115"/>
      <c r="C155" s="115"/>
      <c r="D155" s="115"/>
      <c r="E155" s="115"/>
      <c r="F155" s="115"/>
      <c r="G155" s="115"/>
      <c r="H155" s="115"/>
      <c r="I155" s="80">
        <f>(I154*12)</f>
        <v>172331.04</v>
      </c>
    </row>
    <row r="156" spans="1:10" x14ac:dyDescent="0.2">
      <c r="J156" s="82"/>
    </row>
    <row r="157" spans="1:10" x14ac:dyDescent="0.2">
      <c r="A157" s="50" t="s">
        <v>194</v>
      </c>
    </row>
    <row r="158" spans="1:10" x14ac:dyDescent="0.2">
      <c r="A158" s="50" t="s">
        <v>195</v>
      </c>
    </row>
    <row r="162" spans="5:9" x14ac:dyDescent="0.2">
      <c r="I162" s="82"/>
    </row>
    <row r="165" spans="5:9" x14ac:dyDescent="0.2">
      <c r="E165" s="2"/>
    </row>
    <row r="166" spans="5:9" x14ac:dyDescent="0.2">
      <c r="E166" s="2"/>
    </row>
  </sheetData>
  <mergeCells count="166">
    <mergeCell ref="A154:H154"/>
    <mergeCell ref="A155:H155"/>
    <mergeCell ref="B142:H142"/>
    <mergeCell ref="B143:H143"/>
    <mergeCell ref="B144:H144"/>
    <mergeCell ref="B145:H145"/>
    <mergeCell ref="A146:H146"/>
    <mergeCell ref="A137:B137"/>
    <mergeCell ref="C137:D137"/>
    <mergeCell ref="E137:F137"/>
    <mergeCell ref="A138:H138"/>
    <mergeCell ref="B140:G140"/>
    <mergeCell ref="A141:I141"/>
    <mergeCell ref="A148:H148"/>
    <mergeCell ref="A149:H149"/>
    <mergeCell ref="A150:H150"/>
    <mergeCell ref="A151:H151"/>
    <mergeCell ref="A152:H152"/>
    <mergeCell ref="A153:H153"/>
    <mergeCell ref="A135:B135"/>
    <mergeCell ref="C135:D135"/>
    <mergeCell ref="E135:F135"/>
    <mergeCell ref="A136:B136"/>
    <mergeCell ref="C136:D136"/>
    <mergeCell ref="E136:F136"/>
    <mergeCell ref="A133:B133"/>
    <mergeCell ref="C133:D133"/>
    <mergeCell ref="E133:F133"/>
    <mergeCell ref="A134:B134"/>
    <mergeCell ref="C134:D134"/>
    <mergeCell ref="E134:F134"/>
    <mergeCell ref="A131:B131"/>
    <mergeCell ref="C131:D131"/>
    <mergeCell ref="E131:F131"/>
    <mergeCell ref="A132:B132"/>
    <mergeCell ref="C132:D132"/>
    <mergeCell ref="E132:F132"/>
    <mergeCell ref="B125:H125"/>
    <mergeCell ref="B126:H126"/>
    <mergeCell ref="B127:H127"/>
    <mergeCell ref="A128:H128"/>
    <mergeCell ref="A129:H129"/>
    <mergeCell ref="B130:G130"/>
    <mergeCell ref="A119:I119"/>
    <mergeCell ref="A120:H120"/>
    <mergeCell ref="B121:H121"/>
    <mergeCell ref="B122:H122"/>
    <mergeCell ref="B123:H123"/>
    <mergeCell ref="B124:H124"/>
    <mergeCell ref="B112:I112"/>
    <mergeCell ref="B113:G113"/>
    <mergeCell ref="B114:G114"/>
    <mergeCell ref="B115:G115"/>
    <mergeCell ref="B116:G116"/>
    <mergeCell ref="B117:G117"/>
    <mergeCell ref="B106:G106"/>
    <mergeCell ref="B107:G107"/>
    <mergeCell ref="B108:G108"/>
    <mergeCell ref="B109:G109"/>
    <mergeCell ref="B110:G110"/>
    <mergeCell ref="A111:G111"/>
    <mergeCell ref="B100:G100"/>
    <mergeCell ref="A101:G101"/>
    <mergeCell ref="A102:I102"/>
    <mergeCell ref="A103:I103"/>
    <mergeCell ref="B104:G104"/>
    <mergeCell ref="B105:G105"/>
    <mergeCell ref="A94:I94"/>
    <mergeCell ref="A95:I95"/>
    <mergeCell ref="B96:G96"/>
    <mergeCell ref="B97:G97"/>
    <mergeCell ref="B98:G98"/>
    <mergeCell ref="B99:G99"/>
    <mergeCell ref="A88:I88"/>
    <mergeCell ref="A89:I89"/>
    <mergeCell ref="A90:H90"/>
    <mergeCell ref="B91:H91"/>
    <mergeCell ref="B92:H92"/>
    <mergeCell ref="A93:H93"/>
    <mergeCell ref="B82:G82"/>
    <mergeCell ref="A83:G83"/>
    <mergeCell ref="A84:I84"/>
    <mergeCell ref="A85:G85"/>
    <mergeCell ref="B86:G86"/>
    <mergeCell ref="A87:G87"/>
    <mergeCell ref="A75:G75"/>
    <mergeCell ref="B76:G76"/>
    <mergeCell ref="B77:G77"/>
    <mergeCell ref="B78:G78"/>
    <mergeCell ref="B79:G79"/>
    <mergeCell ref="B81:G81"/>
    <mergeCell ref="B80:G80"/>
    <mergeCell ref="B69:G69"/>
    <mergeCell ref="B70:G70"/>
    <mergeCell ref="B71:G71"/>
    <mergeCell ref="A72:G72"/>
    <mergeCell ref="A73:I73"/>
    <mergeCell ref="A74:I74"/>
    <mergeCell ref="A63:I63"/>
    <mergeCell ref="A64:I64"/>
    <mergeCell ref="B65:G65"/>
    <mergeCell ref="B66:G66"/>
    <mergeCell ref="B67:G67"/>
    <mergeCell ref="B68:G68"/>
    <mergeCell ref="A57:I57"/>
    <mergeCell ref="A58:H58"/>
    <mergeCell ref="B59:H59"/>
    <mergeCell ref="B60:H60"/>
    <mergeCell ref="B61:H61"/>
    <mergeCell ref="A62:H62"/>
    <mergeCell ref="B50:G50"/>
    <mergeCell ref="B51:G51"/>
    <mergeCell ref="B52:G52"/>
    <mergeCell ref="B54:G54"/>
    <mergeCell ref="A55:H55"/>
    <mergeCell ref="A56:I56"/>
    <mergeCell ref="B53:G53"/>
    <mergeCell ref="B44:G44"/>
    <mergeCell ref="B45:G45"/>
    <mergeCell ref="B46:G46"/>
    <mergeCell ref="A47:G47"/>
    <mergeCell ref="A48:I48"/>
    <mergeCell ref="A49:G49"/>
    <mergeCell ref="A38:G38"/>
    <mergeCell ref="B39:G39"/>
    <mergeCell ref="B40:G40"/>
    <mergeCell ref="B41:G41"/>
    <mergeCell ref="B42:G42"/>
    <mergeCell ref="B43:G43"/>
    <mergeCell ref="A1:I1"/>
    <mergeCell ref="A2:I3"/>
    <mergeCell ref="A4:I4"/>
    <mergeCell ref="B5:H5"/>
    <mergeCell ref="B6:H6"/>
    <mergeCell ref="B7:H7"/>
    <mergeCell ref="B20:H20"/>
    <mergeCell ref="A21:I21"/>
    <mergeCell ref="B22:G22"/>
    <mergeCell ref="A14:I14"/>
    <mergeCell ref="B15:H15"/>
    <mergeCell ref="B16:H16"/>
    <mergeCell ref="B17:H17"/>
    <mergeCell ref="B18:H18"/>
    <mergeCell ref="B19:H19"/>
    <mergeCell ref="B8:H8"/>
    <mergeCell ref="A10:I10"/>
    <mergeCell ref="A11:B11"/>
    <mergeCell ref="C11:D11"/>
    <mergeCell ref="E11:I11"/>
    <mergeCell ref="A12:B12"/>
    <mergeCell ref="C12:D12"/>
    <mergeCell ref="E12:I12"/>
    <mergeCell ref="B23:G23"/>
    <mergeCell ref="B24:G24"/>
    <mergeCell ref="B25:G25"/>
    <mergeCell ref="A33:G33"/>
    <mergeCell ref="B34:G34"/>
    <mergeCell ref="B35:G35"/>
    <mergeCell ref="A36:G36"/>
    <mergeCell ref="A37:I37"/>
    <mergeCell ref="B26:G26"/>
    <mergeCell ref="B27:G27"/>
    <mergeCell ref="B28:G28"/>
    <mergeCell ref="B29:G29"/>
    <mergeCell ref="A30:H30"/>
    <mergeCell ref="A32:I32"/>
  </mergeCells>
  <pageMargins left="0.39370078740157483" right="0.39370078740157483" top="0.19685039370078741" bottom="0.19685039370078741" header="0.15748031496062992" footer="0.15748031496062992"/>
  <pageSetup paperSize="9" scale="85" firstPageNumber="0" fitToHeight="0" orientation="portrait" r:id="rId1"/>
  <headerFooter alignWithMargins="0"/>
  <rowBreaks count="1" manualBreakCount="1">
    <brk id="62" max="16383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showGridLines="0" view="pageBreakPreview" zoomScale="118" zoomScaleNormal="118" zoomScaleSheetLayoutView="118" zoomScalePageLayoutView="85" workbookViewId="0">
      <selection activeCell="A10" sqref="A10:D10"/>
    </sheetView>
  </sheetViews>
  <sheetFormatPr defaultRowHeight="12.75" x14ac:dyDescent="0.2"/>
  <cols>
    <col min="1" max="1" width="23" customWidth="1"/>
    <col min="2" max="2" width="15.42578125" customWidth="1"/>
    <col min="3" max="3" width="12.85546875" customWidth="1"/>
    <col min="4" max="4" width="17.28515625" customWidth="1"/>
    <col min="5" max="5" width="15.42578125" customWidth="1"/>
    <col min="6" max="6" width="6.42578125" customWidth="1"/>
    <col min="7" max="7" width="5.28515625" customWidth="1"/>
    <col min="8" max="8" width="2.7109375" customWidth="1"/>
    <col min="9" max="9" width="4.28515625" customWidth="1"/>
    <col min="10" max="11" width="9.140625" customWidth="1"/>
  </cols>
  <sheetData>
    <row r="1" spans="1:9" ht="56.45" customHeight="1" x14ac:dyDescent="0.2">
      <c r="A1" s="174" t="s">
        <v>158</v>
      </c>
      <c r="B1" s="175"/>
      <c r="C1" s="175"/>
      <c r="D1" s="175"/>
      <c r="E1" s="175"/>
      <c r="F1" s="175"/>
      <c r="G1" s="175"/>
      <c r="H1" s="175"/>
      <c r="I1" s="176"/>
    </row>
    <row r="2" spans="1:9" x14ac:dyDescent="0.2">
      <c r="A2" s="177" t="s">
        <v>157</v>
      </c>
      <c r="B2" s="177"/>
      <c r="C2" s="177"/>
      <c r="D2" s="177"/>
      <c r="E2" s="177"/>
      <c r="F2" s="177"/>
      <c r="G2" s="177"/>
      <c r="H2" s="177"/>
      <c r="I2" s="177"/>
    </row>
    <row r="3" spans="1:9" ht="13.15" customHeight="1" x14ac:dyDescent="0.2">
      <c r="A3" s="178" t="s">
        <v>180</v>
      </c>
      <c r="B3" s="178"/>
      <c r="C3" s="178"/>
      <c r="D3" s="178"/>
      <c r="E3" s="178"/>
      <c r="F3" s="178"/>
      <c r="G3" s="178"/>
      <c r="H3" s="178"/>
      <c r="I3" s="178"/>
    </row>
    <row r="4" spans="1:9" x14ac:dyDescent="0.2">
      <c r="A4" s="99" t="s">
        <v>46</v>
      </c>
      <c r="B4" s="99" t="s">
        <v>137</v>
      </c>
      <c r="C4" s="100" t="s">
        <v>138</v>
      </c>
      <c r="D4" s="99" t="s">
        <v>129</v>
      </c>
      <c r="E4" s="99" t="s">
        <v>139</v>
      </c>
      <c r="F4" s="179" t="s">
        <v>128</v>
      </c>
      <c r="G4" s="179"/>
      <c r="H4" s="179"/>
      <c r="I4" s="179"/>
    </row>
    <row r="5" spans="1:9" ht="12.75" customHeight="1" x14ac:dyDescent="0.2">
      <c r="A5" s="66" t="s">
        <v>199</v>
      </c>
      <c r="B5" s="67">
        <v>4</v>
      </c>
      <c r="C5" s="67" t="s">
        <v>138</v>
      </c>
      <c r="D5" s="91">
        <v>0</v>
      </c>
      <c r="E5" s="71">
        <f>B5*D5</f>
        <v>0</v>
      </c>
      <c r="F5" s="180">
        <f>E5/12</f>
        <v>0</v>
      </c>
      <c r="G5" s="180"/>
      <c r="H5" s="180"/>
      <c r="I5" s="180"/>
    </row>
    <row r="6" spans="1:9" ht="13.5" customHeight="1" x14ac:dyDescent="0.2">
      <c r="A6" s="66" t="s">
        <v>196</v>
      </c>
      <c r="B6" s="67">
        <v>6</v>
      </c>
      <c r="C6" s="67" t="s">
        <v>138</v>
      </c>
      <c r="D6" s="91">
        <v>0</v>
      </c>
      <c r="E6" s="71">
        <f t="shared" ref="E6:E9" si="0">B6*D6</f>
        <v>0</v>
      </c>
      <c r="F6" s="180">
        <f t="shared" ref="F6:F8" si="1">E6/12</f>
        <v>0</v>
      </c>
      <c r="G6" s="180"/>
      <c r="H6" s="180"/>
      <c r="I6" s="180"/>
    </row>
    <row r="7" spans="1:9" ht="12.75" customHeight="1" x14ac:dyDescent="0.2">
      <c r="A7" s="66" t="s">
        <v>197</v>
      </c>
      <c r="B7" s="67">
        <v>1</v>
      </c>
      <c r="C7" s="67" t="s">
        <v>161</v>
      </c>
      <c r="D7" s="91">
        <v>0</v>
      </c>
      <c r="E7" s="71">
        <f t="shared" si="0"/>
        <v>0</v>
      </c>
      <c r="F7" s="180">
        <f t="shared" si="1"/>
        <v>0</v>
      </c>
      <c r="G7" s="180"/>
      <c r="H7" s="180"/>
      <c r="I7" s="180"/>
    </row>
    <row r="8" spans="1:9" ht="13.5" customHeight="1" x14ac:dyDescent="0.2">
      <c r="A8" s="66" t="s">
        <v>160</v>
      </c>
      <c r="B8" s="67">
        <v>6</v>
      </c>
      <c r="C8" s="67" t="s">
        <v>161</v>
      </c>
      <c r="D8" s="91">
        <v>0</v>
      </c>
      <c r="E8" s="71">
        <f t="shared" si="0"/>
        <v>0</v>
      </c>
      <c r="F8" s="180">
        <f t="shared" si="1"/>
        <v>0</v>
      </c>
      <c r="G8" s="180"/>
      <c r="H8" s="180"/>
      <c r="I8" s="180"/>
    </row>
    <row r="9" spans="1:9" ht="13.5" customHeight="1" x14ac:dyDescent="0.2">
      <c r="A9" s="66" t="s">
        <v>192</v>
      </c>
      <c r="B9" s="67">
        <v>1</v>
      </c>
      <c r="C9" s="67" t="s">
        <v>138</v>
      </c>
      <c r="D9" s="91">
        <v>0</v>
      </c>
      <c r="E9" s="84">
        <f t="shared" si="0"/>
        <v>0</v>
      </c>
      <c r="F9" s="180">
        <f t="shared" ref="F9" si="2">E9/12</f>
        <v>0</v>
      </c>
      <c r="G9" s="180"/>
      <c r="H9" s="180"/>
      <c r="I9" s="180"/>
    </row>
    <row r="10" spans="1:9" x14ac:dyDescent="0.2">
      <c r="A10" s="183" t="s">
        <v>140</v>
      </c>
      <c r="B10" s="183"/>
      <c r="C10" s="183"/>
      <c r="D10" s="183"/>
      <c r="E10" s="181">
        <f>SUM(E5:E9)</f>
        <v>0</v>
      </c>
      <c r="F10" s="181"/>
      <c r="G10" s="181"/>
      <c r="H10" s="181"/>
      <c r="I10" s="181"/>
    </row>
    <row r="11" spans="1:9" x14ac:dyDescent="0.2">
      <c r="A11" s="177" t="s">
        <v>141</v>
      </c>
      <c r="B11" s="177"/>
      <c r="C11" s="177"/>
      <c r="D11" s="177"/>
      <c r="E11" s="182">
        <f>E10/12</f>
        <v>0</v>
      </c>
      <c r="F11" s="182"/>
      <c r="G11" s="182"/>
      <c r="H11" s="182"/>
      <c r="I11" s="182"/>
    </row>
    <row r="13" spans="1:9" x14ac:dyDescent="0.2">
      <c r="A13" s="50" t="s">
        <v>194</v>
      </c>
    </row>
  </sheetData>
  <mergeCells count="13">
    <mergeCell ref="A1:I1"/>
    <mergeCell ref="A11:D11"/>
    <mergeCell ref="A2:I2"/>
    <mergeCell ref="A3:I3"/>
    <mergeCell ref="F4:I4"/>
    <mergeCell ref="F5:I5"/>
    <mergeCell ref="F6:I6"/>
    <mergeCell ref="E10:I10"/>
    <mergeCell ref="E11:I11"/>
    <mergeCell ref="A10:D10"/>
    <mergeCell ref="F7:I7"/>
    <mergeCell ref="F8:I8"/>
    <mergeCell ref="F9:I9"/>
  </mergeCells>
  <pageMargins left="1.1811023622047245" right="0.39370078740157483" top="1.7716535433070868" bottom="0.98425196850393704" header="0.15748031496062992" footer="0.15748031496062992"/>
  <pageSetup paperSize="9" scale="68" firstPageNumber="0" orientation="portrait" r:id="rId1"/>
  <headerFooter alignWithMargins="0"/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showGridLines="0" view="pageBreakPreview" zoomScale="130" zoomScaleNormal="118" zoomScaleSheetLayoutView="130" zoomScalePageLayoutView="85" workbookViewId="0">
      <selection activeCell="I33" sqref="I33"/>
    </sheetView>
  </sheetViews>
  <sheetFormatPr defaultRowHeight="12.75" x14ac:dyDescent="0.2"/>
  <cols>
    <col min="1" max="1" width="6.140625" customWidth="1"/>
    <col min="5" max="5" width="10.85546875" bestFit="1" customWidth="1"/>
    <col min="6" max="6" width="10.140625" bestFit="1" customWidth="1"/>
    <col min="7" max="7" width="16" bestFit="1" customWidth="1"/>
    <col min="8" max="8" width="8.85546875" customWidth="1"/>
    <col min="9" max="9" width="15.5703125" customWidth="1"/>
    <col min="10" max="11" width="9.140625" customWidth="1"/>
    <col min="13" max="13" width="9.5703125" bestFit="1" customWidth="1"/>
  </cols>
  <sheetData>
    <row r="1" spans="1:10" ht="56.45" customHeight="1" thickBot="1" x14ac:dyDescent="0.25">
      <c r="A1" s="106" t="s">
        <v>164</v>
      </c>
      <c r="B1" s="184"/>
      <c r="C1" s="184"/>
      <c r="D1" s="184"/>
      <c r="E1" s="184"/>
      <c r="F1" s="184"/>
      <c r="G1" s="184"/>
      <c r="H1" s="184"/>
      <c r="I1" s="185"/>
    </row>
    <row r="2" spans="1:10" x14ac:dyDescent="0.2">
      <c r="A2" s="109" t="s">
        <v>162</v>
      </c>
      <c r="B2" s="109"/>
      <c r="C2" s="109"/>
      <c r="D2" s="109"/>
      <c r="E2" s="109"/>
      <c r="F2" s="109"/>
      <c r="G2" s="109"/>
      <c r="H2" s="109"/>
      <c r="I2" s="109"/>
    </row>
    <row r="3" spans="1:10" x14ac:dyDescent="0.2">
      <c r="A3" s="110"/>
      <c r="B3" s="110"/>
      <c r="C3" s="110"/>
      <c r="D3" s="110"/>
      <c r="E3" s="110"/>
      <c r="F3" s="110"/>
      <c r="G3" s="110"/>
      <c r="H3" s="110"/>
      <c r="I3" s="110"/>
    </row>
    <row r="4" spans="1:10" x14ac:dyDescent="0.2">
      <c r="A4" s="121"/>
      <c r="B4" s="120"/>
      <c r="C4" s="120"/>
      <c r="D4" s="120"/>
      <c r="E4" s="120"/>
      <c r="F4" s="120"/>
      <c r="G4" s="120"/>
      <c r="H4" s="120"/>
      <c r="I4" s="120"/>
      <c r="J4" s="1"/>
    </row>
    <row r="5" spans="1:10" x14ac:dyDescent="0.2">
      <c r="A5" s="186" t="s">
        <v>165</v>
      </c>
      <c r="B5" s="187"/>
      <c r="C5" s="187"/>
      <c r="D5" s="187"/>
      <c r="E5" s="187"/>
      <c r="F5" s="187"/>
      <c r="G5" s="187"/>
      <c r="H5" s="187"/>
      <c r="I5" s="188"/>
      <c r="J5" s="1"/>
    </row>
    <row r="6" spans="1:10" ht="25.5" x14ac:dyDescent="0.2">
      <c r="A6" s="79"/>
      <c r="B6" s="189" t="s">
        <v>169</v>
      </c>
      <c r="C6" s="190"/>
      <c r="D6" s="190"/>
      <c r="E6" s="190"/>
      <c r="F6" s="191"/>
      <c r="G6" s="78" t="s">
        <v>167</v>
      </c>
      <c r="H6" s="77" t="s">
        <v>168</v>
      </c>
      <c r="I6" s="78" t="s">
        <v>1</v>
      </c>
      <c r="J6" s="57"/>
    </row>
    <row r="7" spans="1:10" x14ac:dyDescent="0.2">
      <c r="A7" s="75" t="s">
        <v>9</v>
      </c>
      <c r="B7" s="118" t="s">
        <v>170</v>
      </c>
      <c r="C7" s="119"/>
      <c r="D7" s="119"/>
      <c r="E7" s="119"/>
      <c r="F7" s="173"/>
      <c r="G7" s="75">
        <v>12</v>
      </c>
      <c r="H7" s="17">
        <v>32.5</v>
      </c>
      <c r="I7" s="97">
        <f>G7*H7</f>
        <v>390</v>
      </c>
      <c r="J7" s="1"/>
    </row>
    <row r="8" spans="1:10" x14ac:dyDescent="0.2">
      <c r="A8" s="6" t="s">
        <v>10</v>
      </c>
      <c r="B8" s="118" t="s">
        <v>171</v>
      </c>
      <c r="C8" s="119"/>
      <c r="D8" s="119"/>
      <c r="E8" s="119"/>
      <c r="F8" s="173"/>
      <c r="G8" s="75">
        <v>12</v>
      </c>
      <c r="H8" s="17">
        <v>32.5</v>
      </c>
      <c r="I8" s="97">
        <f t="shared" ref="I8:I9" si="0">G8*H8</f>
        <v>390</v>
      </c>
      <c r="J8" s="1"/>
    </row>
    <row r="9" spans="1:10" x14ac:dyDescent="0.2">
      <c r="A9" s="75" t="s">
        <v>11</v>
      </c>
      <c r="B9" s="118" t="s">
        <v>172</v>
      </c>
      <c r="C9" s="119"/>
      <c r="D9" s="119"/>
      <c r="E9" s="119"/>
      <c r="F9" s="173"/>
      <c r="G9" s="75">
        <v>12</v>
      </c>
      <c r="H9" s="76">
        <v>120</v>
      </c>
      <c r="I9" s="97">
        <f t="shared" si="0"/>
        <v>1440</v>
      </c>
      <c r="J9" s="1"/>
    </row>
    <row r="10" spans="1:10" x14ac:dyDescent="0.2">
      <c r="A10" s="118" t="s">
        <v>166</v>
      </c>
      <c r="B10" s="119"/>
      <c r="C10" s="119"/>
      <c r="D10" s="119"/>
      <c r="E10" s="119"/>
      <c r="F10" s="119"/>
      <c r="G10" s="81">
        <v>12</v>
      </c>
      <c r="H10" s="18"/>
      <c r="I10" s="96">
        <f>ROUND(SUM(I7:I9),3)</f>
        <v>2220</v>
      </c>
    </row>
    <row r="11" spans="1:10" x14ac:dyDescent="0.2">
      <c r="A11" s="73"/>
      <c r="B11" s="155"/>
      <c r="C11" s="155"/>
      <c r="D11" s="155"/>
      <c r="E11" s="155"/>
      <c r="F11" s="155"/>
      <c r="G11" s="155"/>
      <c r="H11" s="155"/>
      <c r="I11" s="155"/>
    </row>
    <row r="12" spans="1:10" hidden="1" x14ac:dyDescent="0.2">
      <c r="A12" s="140" t="s">
        <v>123</v>
      </c>
      <c r="B12" s="140"/>
      <c r="C12" s="140"/>
      <c r="D12" s="140"/>
      <c r="E12" s="140"/>
      <c r="F12" s="140"/>
      <c r="G12" s="140"/>
      <c r="H12" s="140"/>
      <c r="I12" s="56" t="e">
        <f>TRUNC(SUM(#REF!),2)</f>
        <v>#REF!</v>
      </c>
    </row>
    <row r="13" spans="1:10" ht="40.5" hidden="1" customHeight="1" x14ac:dyDescent="0.2">
      <c r="A13" s="102" t="s">
        <v>124</v>
      </c>
      <c r="B13" s="102"/>
      <c r="C13" s="102"/>
      <c r="D13" s="102"/>
      <c r="E13" s="102"/>
      <c r="F13" s="102"/>
      <c r="G13" s="102"/>
      <c r="H13" s="102"/>
      <c r="I13" s="34" t="e">
        <f>#REF!</f>
        <v>#REF!</v>
      </c>
    </row>
    <row r="14" spans="1:10" hidden="1" x14ac:dyDescent="0.2">
      <c r="A14" s="73"/>
      <c r="B14" s="141" t="s">
        <v>31</v>
      </c>
      <c r="C14" s="141"/>
      <c r="D14" s="141"/>
      <c r="E14" s="141"/>
      <c r="F14" s="141"/>
      <c r="G14" s="141"/>
      <c r="H14" s="9"/>
      <c r="I14" s="9"/>
    </row>
    <row r="15" spans="1:10" ht="26.25" hidden="1" thickBot="1" x14ac:dyDescent="0.25">
      <c r="A15" s="132" t="s">
        <v>33</v>
      </c>
      <c r="B15" s="133"/>
      <c r="C15" s="132" t="s">
        <v>34</v>
      </c>
      <c r="D15" s="133"/>
      <c r="E15" s="132" t="s">
        <v>36</v>
      </c>
      <c r="F15" s="133"/>
      <c r="G15" s="35" t="s">
        <v>35</v>
      </c>
      <c r="H15" s="36" t="s">
        <v>32</v>
      </c>
      <c r="I15" s="37" t="s">
        <v>1</v>
      </c>
    </row>
    <row r="16" spans="1:10" hidden="1" x14ac:dyDescent="0.2">
      <c r="A16" s="134" t="s">
        <v>37</v>
      </c>
      <c r="B16" s="135"/>
      <c r="C16" s="136" t="s">
        <v>41</v>
      </c>
      <c r="D16" s="137"/>
      <c r="E16" s="138"/>
      <c r="F16" s="139"/>
      <c r="G16" s="38" t="s">
        <v>41</v>
      </c>
      <c r="H16" s="39"/>
      <c r="I16" s="40">
        <v>0</v>
      </c>
    </row>
    <row r="17" spans="1:9" hidden="1" x14ac:dyDescent="0.2">
      <c r="A17" s="112" t="s">
        <v>38</v>
      </c>
      <c r="B17" s="142"/>
      <c r="C17" s="143" t="s">
        <v>41</v>
      </c>
      <c r="D17" s="144"/>
      <c r="E17" s="145"/>
      <c r="F17" s="146"/>
      <c r="G17" s="41" t="s">
        <v>41</v>
      </c>
      <c r="H17" s="42"/>
      <c r="I17" s="43">
        <v>0</v>
      </c>
    </row>
    <row r="18" spans="1:9" hidden="1" x14ac:dyDescent="0.2">
      <c r="A18" s="112" t="s">
        <v>39</v>
      </c>
      <c r="B18" s="142"/>
      <c r="C18" s="143" t="s">
        <v>41</v>
      </c>
      <c r="D18" s="144"/>
      <c r="E18" s="145"/>
      <c r="F18" s="146"/>
      <c r="G18" s="41" t="s">
        <v>41</v>
      </c>
      <c r="H18" s="42"/>
      <c r="I18" s="43">
        <v>0</v>
      </c>
    </row>
    <row r="19" spans="1:9" hidden="1" x14ac:dyDescent="0.2">
      <c r="A19" s="112" t="s">
        <v>40</v>
      </c>
      <c r="B19" s="142"/>
      <c r="C19" s="143" t="s">
        <v>41</v>
      </c>
      <c r="D19" s="144"/>
      <c r="E19" s="145"/>
      <c r="F19" s="146"/>
      <c r="G19" s="41" t="s">
        <v>41</v>
      </c>
      <c r="H19" s="42"/>
      <c r="I19" s="43">
        <v>0</v>
      </c>
    </row>
    <row r="20" spans="1:9" hidden="1" x14ac:dyDescent="0.2">
      <c r="A20" s="147"/>
      <c r="B20" s="118"/>
      <c r="C20" s="145"/>
      <c r="D20" s="146"/>
      <c r="E20" s="145"/>
      <c r="F20" s="146"/>
      <c r="G20" s="44"/>
      <c r="H20" s="45"/>
      <c r="I20" s="43"/>
    </row>
    <row r="21" spans="1:9" ht="13.5" hidden="1" thickBot="1" x14ac:dyDescent="0.25">
      <c r="A21" s="163"/>
      <c r="B21" s="164"/>
      <c r="C21" s="165"/>
      <c r="D21" s="166"/>
      <c r="E21" s="165"/>
      <c r="F21" s="166"/>
      <c r="G21" s="46"/>
      <c r="H21" s="47"/>
      <c r="I21" s="48"/>
    </row>
    <row r="22" spans="1:9" ht="13.5" hidden="1" thickBot="1" x14ac:dyDescent="0.25">
      <c r="A22" s="167" t="s">
        <v>42</v>
      </c>
      <c r="B22" s="168"/>
      <c r="C22" s="168"/>
      <c r="D22" s="168"/>
      <c r="E22" s="168"/>
      <c r="F22" s="168"/>
      <c r="G22" s="168"/>
      <c r="H22" s="169"/>
      <c r="I22" s="49">
        <f>SUM(I20:I21)</f>
        <v>0</v>
      </c>
    </row>
    <row r="23" spans="1:9" hidden="1" x14ac:dyDescent="0.2">
      <c r="A23" s="50"/>
      <c r="B23" s="50"/>
      <c r="C23" s="50"/>
      <c r="D23" s="50"/>
      <c r="E23" s="50"/>
      <c r="F23" s="50"/>
      <c r="G23" s="50"/>
      <c r="H23" s="50"/>
      <c r="I23" s="50"/>
    </row>
    <row r="24" spans="1:9" hidden="1" x14ac:dyDescent="0.2">
      <c r="A24" s="73" t="s">
        <v>43</v>
      </c>
      <c r="B24" s="141" t="s">
        <v>44</v>
      </c>
      <c r="C24" s="141"/>
      <c r="D24" s="141"/>
      <c r="E24" s="141"/>
      <c r="F24" s="141"/>
      <c r="G24" s="141"/>
      <c r="H24" s="9"/>
      <c r="I24" s="9"/>
    </row>
    <row r="25" spans="1:9" ht="13.5" hidden="1" thickBot="1" x14ac:dyDescent="0.25">
      <c r="A25" s="170" t="s">
        <v>45</v>
      </c>
      <c r="B25" s="171"/>
      <c r="C25" s="171"/>
      <c r="D25" s="171"/>
      <c r="E25" s="171"/>
      <c r="F25" s="171"/>
      <c r="G25" s="171"/>
      <c r="H25" s="171"/>
      <c r="I25" s="172"/>
    </row>
    <row r="26" spans="1:9" ht="13.5" hidden="1" thickBot="1" x14ac:dyDescent="0.25">
      <c r="A26" s="51"/>
      <c r="B26" s="148" t="s">
        <v>46</v>
      </c>
      <c r="C26" s="149"/>
      <c r="D26" s="149"/>
      <c r="E26" s="149"/>
      <c r="F26" s="149"/>
      <c r="G26" s="149"/>
      <c r="H26" s="150"/>
      <c r="I26" s="37" t="s">
        <v>1</v>
      </c>
    </row>
    <row r="27" spans="1:9" hidden="1" x14ac:dyDescent="0.2">
      <c r="A27" s="74" t="s">
        <v>9</v>
      </c>
      <c r="B27" s="151" t="s">
        <v>47</v>
      </c>
      <c r="C27" s="152"/>
      <c r="D27" s="152"/>
      <c r="E27" s="152"/>
      <c r="F27" s="152"/>
      <c r="G27" s="152"/>
      <c r="H27" s="153"/>
      <c r="I27" s="52" t="e">
        <f>#REF!</f>
        <v>#REF!</v>
      </c>
    </row>
    <row r="28" spans="1:9" hidden="1" x14ac:dyDescent="0.2">
      <c r="A28" s="53" t="s">
        <v>10</v>
      </c>
      <c r="B28" s="154" t="s">
        <v>48</v>
      </c>
      <c r="C28" s="155"/>
      <c r="D28" s="155"/>
      <c r="E28" s="155"/>
      <c r="F28" s="155"/>
      <c r="G28" s="155"/>
      <c r="H28" s="156"/>
      <c r="I28" s="54" t="e">
        <f>#REF!</f>
        <v>#REF!</v>
      </c>
    </row>
    <row r="29" spans="1:9" ht="13.5" hidden="1" thickBot="1" x14ac:dyDescent="0.25">
      <c r="A29" s="53" t="s">
        <v>11</v>
      </c>
      <c r="B29" s="157" t="s">
        <v>49</v>
      </c>
      <c r="C29" s="158"/>
      <c r="D29" s="158"/>
      <c r="E29" s="158"/>
      <c r="F29" s="158"/>
      <c r="G29" s="158"/>
      <c r="H29" s="159"/>
      <c r="I29" s="54">
        <f>I10</f>
        <v>2220</v>
      </c>
    </row>
    <row r="30" spans="1:9" ht="13.5" hidden="1" thickBot="1" x14ac:dyDescent="0.25">
      <c r="A30" s="160" t="s">
        <v>24</v>
      </c>
      <c r="B30" s="161"/>
      <c r="C30" s="161"/>
      <c r="D30" s="161"/>
      <c r="E30" s="161"/>
      <c r="F30" s="161"/>
      <c r="G30" s="161"/>
      <c r="H30" s="162"/>
      <c r="I30" s="49" t="e">
        <f>SUM(I27:I29)</f>
        <v>#REF!</v>
      </c>
    </row>
    <row r="31" spans="1:9" hidden="1" x14ac:dyDescent="0.2">
      <c r="A31" s="55" t="s">
        <v>22</v>
      </c>
      <c r="B31" s="50" t="s">
        <v>50</v>
      </c>
      <c r="C31" s="50"/>
      <c r="D31" s="50"/>
      <c r="E31" s="50"/>
      <c r="F31" s="50"/>
      <c r="G31" s="50"/>
      <c r="H31" s="50"/>
      <c r="I31" s="50"/>
    </row>
    <row r="32" spans="1:9" x14ac:dyDescent="0.2">
      <c r="A32" s="140" t="s">
        <v>173</v>
      </c>
      <c r="B32" s="140"/>
      <c r="C32" s="140"/>
      <c r="D32" s="140"/>
      <c r="E32" s="140"/>
      <c r="F32" s="140"/>
      <c r="G32" s="140"/>
      <c r="H32" s="140"/>
      <c r="I32" s="56">
        <f>I10</f>
        <v>2220</v>
      </c>
    </row>
    <row r="33" spans="1:10" x14ac:dyDescent="0.2">
      <c r="A33" s="140" t="s">
        <v>174</v>
      </c>
      <c r="B33" s="140"/>
      <c r="C33" s="140"/>
      <c r="D33" s="140"/>
      <c r="E33" s="140"/>
      <c r="F33" s="140"/>
      <c r="G33" s="140"/>
      <c r="H33" s="140"/>
      <c r="I33" s="56">
        <f>I32+(I32*Principal!H111)</f>
        <v>2634.0299999999997</v>
      </c>
    </row>
    <row r="34" spans="1:10" x14ac:dyDescent="0.2">
      <c r="A34" s="140" t="s">
        <v>132</v>
      </c>
      <c r="B34" s="140"/>
      <c r="C34" s="140"/>
      <c r="D34" s="140"/>
      <c r="E34" s="140"/>
      <c r="F34" s="140"/>
      <c r="G34" s="140"/>
      <c r="H34" s="140"/>
      <c r="I34" s="56">
        <v>4</v>
      </c>
    </row>
    <row r="35" spans="1:10" x14ac:dyDescent="0.2">
      <c r="A35" s="102" t="s">
        <v>133</v>
      </c>
      <c r="B35" s="102"/>
      <c r="C35" s="102"/>
      <c r="D35" s="102"/>
      <c r="E35" s="102"/>
      <c r="F35" s="102"/>
      <c r="G35" s="102"/>
      <c r="H35" s="102"/>
      <c r="I35" s="33">
        <f>I33*I34</f>
        <v>10536.119999999999</v>
      </c>
    </row>
    <row r="36" spans="1:10" x14ac:dyDescent="0.2">
      <c r="A36" s="102" t="s">
        <v>134</v>
      </c>
      <c r="B36" s="102"/>
      <c r="C36" s="102"/>
      <c r="D36" s="102"/>
      <c r="E36" s="102"/>
      <c r="F36" s="102"/>
      <c r="G36" s="102"/>
      <c r="H36" s="102"/>
      <c r="I36" s="33">
        <f>I35*12</f>
        <v>126433.43999999999</v>
      </c>
      <c r="J36" s="82"/>
    </row>
    <row r="38" spans="1:10" x14ac:dyDescent="0.2">
      <c r="A38" s="95" t="s">
        <v>193</v>
      </c>
    </row>
    <row r="39" spans="1:10" ht="13.5" customHeight="1" x14ac:dyDescent="0.2">
      <c r="A39" s="93" t="s">
        <v>175</v>
      </c>
      <c r="B39" s="92"/>
      <c r="C39" s="92"/>
      <c r="D39" s="92"/>
      <c r="E39" s="92"/>
      <c r="F39" s="92"/>
      <c r="G39" s="92"/>
      <c r="H39" s="92"/>
      <c r="I39" s="92"/>
    </row>
    <row r="40" spans="1:10" ht="12.75" customHeight="1" x14ac:dyDescent="0.2">
      <c r="A40" s="94" t="s">
        <v>191</v>
      </c>
      <c r="B40" s="92"/>
      <c r="C40" s="92"/>
      <c r="D40" s="92"/>
      <c r="E40" s="92"/>
      <c r="F40" s="92"/>
      <c r="G40" s="92"/>
      <c r="H40" s="92"/>
      <c r="I40" s="92"/>
    </row>
    <row r="41" spans="1:10" x14ac:dyDescent="0.2">
      <c r="A41" s="92"/>
      <c r="B41" s="92"/>
      <c r="C41" s="92"/>
      <c r="D41" s="92"/>
      <c r="E41" s="92"/>
      <c r="F41" s="92"/>
      <c r="G41" s="92"/>
      <c r="H41" s="92"/>
      <c r="I41" s="92"/>
    </row>
    <row r="42" spans="1:10" x14ac:dyDescent="0.2">
      <c r="E42" s="72"/>
      <c r="F42" s="72"/>
      <c r="G42" s="72"/>
    </row>
    <row r="45" spans="1:10" x14ac:dyDescent="0.2">
      <c r="E45" s="72"/>
      <c r="F45" s="72"/>
    </row>
  </sheetData>
  <mergeCells count="47">
    <mergeCell ref="A25:I25"/>
    <mergeCell ref="A19:B19"/>
    <mergeCell ref="C19:D19"/>
    <mergeCell ref="E19:F19"/>
    <mergeCell ref="A20:B20"/>
    <mergeCell ref="C20:D20"/>
    <mergeCell ref="A21:B21"/>
    <mergeCell ref="C21:D21"/>
    <mergeCell ref="E21:F21"/>
    <mergeCell ref="A22:H22"/>
    <mergeCell ref="B24:G24"/>
    <mergeCell ref="E20:F20"/>
    <mergeCell ref="A35:H35"/>
    <mergeCell ref="A36:H36"/>
    <mergeCell ref="B26:H26"/>
    <mergeCell ref="B27:H27"/>
    <mergeCell ref="B28:H28"/>
    <mergeCell ref="B29:H29"/>
    <mergeCell ref="A30:H30"/>
    <mergeCell ref="A32:H32"/>
    <mergeCell ref="A33:H33"/>
    <mergeCell ref="A34:H34"/>
    <mergeCell ref="A17:B17"/>
    <mergeCell ref="C17:D17"/>
    <mergeCell ref="E17:F17"/>
    <mergeCell ref="A18:B18"/>
    <mergeCell ref="C18:D18"/>
    <mergeCell ref="E18:F18"/>
    <mergeCell ref="B14:G14"/>
    <mergeCell ref="A15:B15"/>
    <mergeCell ref="C15:D15"/>
    <mergeCell ref="E15:F15"/>
    <mergeCell ref="A16:B16"/>
    <mergeCell ref="C16:D16"/>
    <mergeCell ref="E16:F16"/>
    <mergeCell ref="A1:I1"/>
    <mergeCell ref="A2:I3"/>
    <mergeCell ref="A12:H12"/>
    <mergeCell ref="A13:H13"/>
    <mergeCell ref="B11:I11"/>
    <mergeCell ref="A10:F10"/>
    <mergeCell ref="A4:I4"/>
    <mergeCell ref="A5:I5"/>
    <mergeCell ref="B6:F6"/>
    <mergeCell ref="B7:F7"/>
    <mergeCell ref="B8:F8"/>
    <mergeCell ref="B9:F9"/>
  </mergeCells>
  <pageMargins left="1.1811023622047245" right="0.39370078740157483" top="1.7716535433070868" bottom="0.98425196850393704" header="0.15748031496062992" footer="0.15748031496062992"/>
  <pageSetup paperSize="9" scale="72" firstPageNumber="0" orientation="portrait" r:id="rId1"/>
  <headerFooter alignWithMargins="0"/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Principal</vt:lpstr>
      <vt:lpstr>Uniformes</vt:lpstr>
      <vt:lpstr>Diárias</vt:lpstr>
      <vt:lpstr>Diárias!Area_de_impressao</vt:lpstr>
      <vt:lpstr>Principal!Area_de_impressao</vt:lpstr>
      <vt:lpstr>Uniformes!Area_de_impressao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</dc:creator>
  <cp:lastModifiedBy>Tiago Melo Gonsioroski</cp:lastModifiedBy>
  <cp:lastPrinted>2021-09-06T16:27:45Z</cp:lastPrinted>
  <dcterms:created xsi:type="dcterms:W3CDTF">2010-12-08T17:56:29Z</dcterms:created>
  <dcterms:modified xsi:type="dcterms:W3CDTF">2023-10-03T21:04:29Z</dcterms:modified>
</cp:coreProperties>
</file>