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laris\Downloads\"/>
    </mc:Choice>
  </mc:AlternateContent>
  <xr:revisionPtr revIDLastSave="0" documentId="13_ncr:1_{0700D21A-BA2F-4639-9D5D-67C20B48EB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o do Orçamento" sheetId="7" r:id="rId1"/>
    <sheet name="Curva ABC de Insumos" sheetId="3" r:id="rId2"/>
    <sheet name="Orçamento Sintético " sheetId="9" r:id="rId3"/>
    <sheet name="Orçamento Analítico" sheetId="2" r:id="rId4"/>
    <sheet name="Buttons" sheetId="4" r:id="rId5"/>
    <sheet name="ENCARGOS SOCIAIS " sheetId="5" r:id="rId6"/>
    <sheet name="BDI " sheetId="6" r:id="rId7"/>
  </sheets>
  <externalReferences>
    <externalReference r:id="rId8"/>
  </externalReferences>
  <definedNames>
    <definedName name="_xlnm._FilterDatabase" localSheetId="2" hidden="1">'Orçamento Sintético '!$A$5:$K$5</definedName>
    <definedName name="_xlnm.Print_Area" localSheetId="6">'BDI '!$A$1:$E$34</definedName>
    <definedName name="_xlnm.Print_Area" localSheetId="4">Buttons!$A$1:$J$24</definedName>
    <definedName name="_xlnm.Print_Area" localSheetId="1">'Curva ABC de Insumos'!$A$1:$O$330</definedName>
    <definedName name="_xlnm.Print_Area" localSheetId="0">'Resumo do Orçamento'!$A$1:$K$18</definedName>
    <definedName name="_xlnm.Print_Titles" localSheetId="2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4" i="2" l="1"/>
  <c r="I724" i="2"/>
  <c r="I711" i="2"/>
  <c r="J711" i="2" s="1"/>
  <c r="I699" i="2"/>
  <c r="J724" i="2"/>
  <c r="I690" i="2"/>
  <c r="I681" i="2"/>
  <c r="I671" i="2"/>
  <c r="I663" i="2"/>
  <c r="I642" i="2"/>
  <c r="I618" i="2"/>
  <c r="I600" i="2"/>
  <c r="I579" i="2"/>
  <c r="I572" i="2"/>
  <c r="I564" i="2"/>
  <c r="I552" i="2"/>
  <c r="I523" i="2"/>
  <c r="I512" i="2"/>
  <c r="I498" i="2"/>
  <c r="J498" i="2" s="1"/>
  <c r="I490" i="2"/>
  <c r="I482" i="2"/>
  <c r="J482" i="2" s="1"/>
  <c r="I463" i="2"/>
  <c r="J463" i="2" s="1"/>
  <c r="I456" i="2"/>
  <c r="J453" i="2"/>
  <c r="J454" i="2" s="1"/>
  <c r="I443" i="2"/>
  <c r="J441" i="2"/>
  <c r="I416" i="2"/>
  <c r="J416" i="2" s="1"/>
  <c r="I409" i="2"/>
  <c r="J409" i="2" s="1"/>
  <c r="J407" i="2"/>
  <c r="I396" i="2"/>
  <c r="J394" i="2"/>
  <c r="J393" i="2"/>
  <c r="I387" i="2"/>
  <c r="I376" i="2"/>
  <c r="I365" i="2"/>
  <c r="J365" i="2" s="1"/>
  <c r="I358" i="2"/>
  <c r="J358" i="2" s="1"/>
  <c r="I348" i="2"/>
  <c r="I341" i="2"/>
  <c r="J341" i="2" s="1"/>
  <c r="I318" i="2"/>
  <c r="J318" i="2" s="1"/>
  <c r="I311" i="2"/>
  <c r="J311" i="2" s="1"/>
  <c r="I296" i="2"/>
  <c r="J296" i="2" s="1"/>
  <c r="I285" i="2"/>
  <c r="J285" i="2" s="1"/>
  <c r="I237" i="2"/>
  <c r="J237" i="2" s="1"/>
  <c r="I155" i="2"/>
  <c r="J155" i="2" s="1"/>
  <c r="I106" i="2"/>
  <c r="J106" i="2" s="1"/>
  <c r="I26" i="2"/>
  <c r="I18" i="2"/>
  <c r="J18" i="2" s="1"/>
  <c r="I6" i="2"/>
  <c r="J6" i="2" s="1"/>
  <c r="J734" i="2"/>
  <c r="J699" i="2"/>
  <c r="J690" i="2"/>
  <c r="J681" i="2"/>
  <c r="J671" i="2"/>
  <c r="J663" i="2"/>
  <c r="J642" i="2"/>
  <c r="J618" i="2"/>
  <c r="J600" i="2"/>
  <c r="J579" i="2"/>
  <c r="J572" i="2"/>
  <c r="J564" i="2"/>
  <c r="J552" i="2"/>
  <c r="J523" i="2"/>
  <c r="J512" i="2"/>
  <c r="J490" i="2"/>
  <c r="J456" i="2"/>
  <c r="J443" i="2"/>
  <c r="J396" i="2"/>
  <c r="J387" i="2"/>
  <c r="J376" i="2"/>
  <c r="J348" i="2"/>
  <c r="J26" i="2"/>
  <c r="J739" i="2"/>
  <c r="J732" i="2"/>
  <c r="J730" i="2"/>
  <c r="J722" i="2"/>
  <c r="J720" i="2"/>
  <c r="J708" i="2"/>
  <c r="J696" i="2"/>
  <c r="J687" i="2"/>
  <c r="J679" i="2"/>
  <c r="J678" i="2"/>
  <c r="J676" i="2"/>
  <c r="J668" i="2"/>
  <c r="J660" i="2"/>
  <c r="J639" i="2"/>
  <c r="J615" i="2"/>
  <c r="J597" i="2"/>
  <c r="J576" i="2"/>
  <c r="J570" i="2"/>
  <c r="J568" i="2"/>
  <c r="J562" i="2"/>
  <c r="J561" i="2"/>
  <c r="J559" i="2"/>
  <c r="J549" i="2"/>
  <c r="J520" i="2"/>
  <c r="J509" i="2"/>
  <c r="J495" i="2"/>
  <c r="J487" i="2"/>
  <c r="J479" i="2"/>
  <c r="J460" i="2"/>
  <c r="J451" i="2"/>
  <c r="J425" i="2"/>
  <c r="I60" i="9"/>
  <c r="H60" i="9"/>
  <c r="H22" i="9"/>
  <c r="I22" i="9" s="1"/>
  <c r="J345" i="2" s="1"/>
  <c r="H48" i="9"/>
  <c r="I48" i="9" s="1"/>
  <c r="H66" i="9"/>
  <c r="I66" i="9" s="1"/>
  <c r="I65" i="9" s="1"/>
  <c r="J13" i="7" s="1"/>
  <c r="H64" i="9"/>
  <c r="I64" i="9" s="1"/>
  <c r="I63" i="9" s="1"/>
  <c r="H62" i="9"/>
  <c r="I62" i="9" s="1"/>
  <c r="H61" i="9"/>
  <c r="I61" i="9" s="1"/>
  <c r="H59" i="9"/>
  <c r="I59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5" i="9"/>
  <c r="I35" i="9" s="1"/>
  <c r="I34" i="9" s="1"/>
  <c r="H33" i="9"/>
  <c r="I33" i="9" s="1"/>
  <c r="H32" i="9"/>
  <c r="I32" i="9" s="1"/>
  <c r="H30" i="9"/>
  <c r="I30" i="9" s="1"/>
  <c r="H27" i="9"/>
  <c r="I27" i="9" s="1"/>
  <c r="J391" i="2" s="1"/>
  <c r="H26" i="9"/>
  <c r="I26" i="9" s="1"/>
  <c r="J384" i="2" s="1"/>
  <c r="H25" i="9"/>
  <c r="I25" i="9" s="1"/>
  <c r="H24" i="9"/>
  <c r="I24" i="9" s="1"/>
  <c r="J362" i="2" s="1"/>
  <c r="H23" i="9"/>
  <c r="I23" i="9" s="1"/>
  <c r="H20" i="9"/>
  <c r="I20" i="9" s="1"/>
  <c r="J337" i="2" s="1"/>
  <c r="H19" i="9"/>
  <c r="I19" i="9" s="1"/>
  <c r="H16" i="9"/>
  <c r="I16" i="9" s="1"/>
  <c r="H14" i="9"/>
  <c r="I14" i="9" s="1"/>
  <c r="J292" i="2" s="1"/>
  <c r="H13" i="9"/>
  <c r="I13" i="9" s="1"/>
  <c r="H12" i="9"/>
  <c r="I12" i="9" s="1"/>
  <c r="H11" i="9"/>
  <c r="I11" i="9" s="1"/>
  <c r="H10" i="9"/>
  <c r="I10" i="9" s="1"/>
  <c r="H9" i="9"/>
  <c r="I9" i="9" s="1"/>
  <c r="H6" i="9"/>
  <c r="I6" i="9" s="1"/>
  <c r="H68" i="9"/>
  <c r="I37" i="9" l="1"/>
  <c r="I36" i="9" s="1"/>
  <c r="J10" i="7" s="1"/>
  <c r="J373" i="2"/>
  <c r="I47" i="9"/>
  <c r="I46" i="9" s="1"/>
  <c r="J11" i="7" s="1"/>
  <c r="I58" i="9"/>
  <c r="I57" i="9" s="1"/>
  <c r="J12" i="7" s="1"/>
  <c r="I49" i="9"/>
  <c r="J413" i="2"/>
  <c r="I31" i="9"/>
  <c r="J405" i="2"/>
  <c r="I29" i="9"/>
  <c r="J355" i="2"/>
  <c r="I21" i="9"/>
  <c r="J339" i="2" s="1"/>
  <c r="J315" i="2"/>
  <c r="I18" i="9"/>
  <c r="I17" i="9" s="1"/>
  <c r="J308" i="2" s="1"/>
  <c r="I15" i="9"/>
  <c r="J294" i="2" s="1"/>
  <c r="J306" i="2"/>
  <c r="I8" i="9"/>
  <c r="I7" i="9" s="1"/>
  <c r="J6" i="7" s="1"/>
  <c r="I5" i="9"/>
  <c r="J5" i="7" s="1"/>
  <c r="J309" i="2"/>
  <c r="J7" i="7"/>
  <c r="I28" i="9" l="1"/>
  <c r="J8" i="7"/>
  <c r="J9" i="7"/>
  <c r="I17" i="7" s="1"/>
  <c r="H70" i="9"/>
  <c r="J7" i="9" s="1"/>
  <c r="B3" i="5"/>
  <c r="C3" i="6"/>
  <c r="E14" i="6"/>
  <c r="E24" i="6" s="1"/>
  <c r="D14" i="6"/>
  <c r="D24" i="6" s="1"/>
  <c r="E2" i="6"/>
  <c r="D2" i="6"/>
  <c r="F42" i="5"/>
  <c r="E42" i="5"/>
  <c r="F38" i="5"/>
  <c r="E38" i="5"/>
  <c r="D38" i="5"/>
  <c r="C38" i="5"/>
  <c r="F31" i="5"/>
  <c r="E31" i="5"/>
  <c r="D31" i="5"/>
  <c r="C31" i="5"/>
  <c r="F19" i="5"/>
  <c r="E19" i="5"/>
  <c r="D19" i="5"/>
  <c r="D41" i="5" s="1"/>
  <c r="C19" i="5"/>
  <c r="C41" i="5" s="1"/>
  <c r="F2" i="5"/>
  <c r="K12" i="7" l="1"/>
  <c r="K6" i="7"/>
  <c r="K8" i="7"/>
  <c r="K11" i="7"/>
  <c r="K13" i="7"/>
  <c r="K10" i="7"/>
  <c r="K7" i="7"/>
  <c r="K5" i="7"/>
  <c r="K9" i="7"/>
  <c r="H69" i="9"/>
  <c r="J66" i="9"/>
  <c r="J64" i="9"/>
  <c r="J62" i="9"/>
  <c r="J60" i="9"/>
  <c r="J56" i="9"/>
  <c r="J54" i="9"/>
  <c r="J52" i="9"/>
  <c r="J50" i="9"/>
  <c r="J48" i="9"/>
  <c r="J44" i="9"/>
  <c r="J42" i="9"/>
  <c r="J40" i="9"/>
  <c r="J38" i="9"/>
  <c r="J32" i="9"/>
  <c r="J30" i="9"/>
  <c r="J26" i="9"/>
  <c r="J24" i="9"/>
  <c r="J22" i="9"/>
  <c r="J20" i="9"/>
  <c r="J16" i="9"/>
  <c r="J14" i="9"/>
  <c r="J12" i="9"/>
  <c r="J10" i="9"/>
  <c r="J6" i="9"/>
  <c r="J31" i="9"/>
  <c r="J18" i="9"/>
  <c r="J51" i="9"/>
  <c r="J28" i="9"/>
  <c r="J25" i="9"/>
  <c r="J9" i="9"/>
  <c r="J37" i="9"/>
  <c r="J36" i="9"/>
  <c r="J8" i="9"/>
  <c r="J23" i="9"/>
  <c r="J55" i="9"/>
  <c r="J33" i="9"/>
  <c r="J11" i="9"/>
  <c r="J34" i="9"/>
  <c r="J58" i="9"/>
  <c r="J19" i="9"/>
  <c r="J47" i="9"/>
  <c r="J41" i="9"/>
  <c r="J13" i="9"/>
  <c r="J27" i="9"/>
  <c r="J61" i="9"/>
  <c r="J39" i="9"/>
  <c r="J15" i="9"/>
  <c r="J49" i="9"/>
  <c r="J63" i="9"/>
  <c r="J29" i="9"/>
  <c r="J59" i="9"/>
  <c r="J45" i="9"/>
  <c r="J46" i="9"/>
  <c r="J65" i="9"/>
  <c r="J43" i="9"/>
  <c r="J21" i="9"/>
  <c r="J53" i="9"/>
  <c r="J5" i="9"/>
  <c r="J35" i="9"/>
  <c r="J57" i="9"/>
  <c r="J17" i="9"/>
  <c r="E43" i="5"/>
  <c r="F43" i="5"/>
  <c r="C40" i="5"/>
  <c r="C42" i="5" s="1"/>
  <c r="C43" i="5" s="1"/>
  <c r="D40" i="5"/>
  <c r="D42" i="5" s="1"/>
  <c r="D43" i="5" s="1"/>
</calcChain>
</file>

<file path=xl/sharedStrings.xml><?xml version="1.0" encoding="utf-8"?>
<sst xmlns="http://schemas.openxmlformats.org/spreadsheetml/2006/main" count="8254" uniqueCount="2383">
  <si>
    <t>Obra</t>
  </si>
  <si>
    <t>Bancos</t>
  </si>
  <si>
    <t>Encargos Sociais</t>
  </si>
  <si>
    <t xml:space="preserve">SINAPI - 06/2023 - Bahia
SICRO3 - 04/2023 - Bahia
ORSE - 06/2023 - Sergipe
EMBASA - 05/2023 - Bahia
</t>
  </si>
  <si>
    <t>Não Desonerado: 
Horista: 115,15%
Mensalista: 71,22%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</si>
  <si>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</si>
  <si>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</si>
  <si>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</si>
  <si>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</si>
  <si>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</si>
  <si>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</si>
  <si>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</si>
  <si>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</si>
  <si>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</si>
  <si>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</si>
  <si>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</si>
  <si>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</si>
  <si>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LOCAL</t>
  </si>
  <si>
    <t xml:space="preserve"> 1.1 </t>
  </si>
  <si>
    <t xml:space="preserve"> CPU. 01 </t>
  </si>
  <si>
    <t>Próprio</t>
  </si>
  <si>
    <t>Administração local</t>
  </si>
  <si>
    <t xml:space="preserve">MÊS </t>
  </si>
  <si>
    <t xml:space="preserve"> 2 </t>
  </si>
  <si>
    <t>SERVIÇOS PRELIMINARES</t>
  </si>
  <si>
    <t xml:space="preserve"> 2.1 </t>
  </si>
  <si>
    <t>Canteiro de obras</t>
  </si>
  <si>
    <t xml:space="preserve"> 2.1.1 </t>
  </si>
  <si>
    <t xml:space="preserve"> 98524 </t>
  </si>
  <si>
    <t>SINAPI</t>
  </si>
  <si>
    <t>LIMPEZA MANUAL DE VEGETAÇÃO EM TERRENO COM ENXADA.AF_05/2018</t>
  </si>
  <si>
    <t>m²</t>
  </si>
  <si>
    <t xml:space="preserve"> 2.1.2 </t>
  </si>
  <si>
    <t xml:space="preserve"> 93207 </t>
  </si>
  <si>
    <t>EXECUÇÃO DE ESCRITÓRIO EM CANTEIRO DE OBRA EM CHAPA DE MADEIRA COMPENSADA, NÃO INCLUSO MOBILIÁRIO E EQUIPAMENTOS. AF_02/2016</t>
  </si>
  <si>
    <t xml:space="preserve"> 2.1.3 </t>
  </si>
  <si>
    <t xml:space="preserve"> 93210 </t>
  </si>
  <si>
    <t>EXECUÇÃO DE REFEITÓRIO EM CANTEIRO DE OBRA EM CHAPA DE MADEIRA COMPENSADA, NÃO INCLUSO MOBILIÁRIO E EQUIPAMENTOS. AF_02/2016</t>
  </si>
  <si>
    <t xml:space="preserve"> 2.1.4 </t>
  </si>
  <si>
    <t xml:space="preserve"> 93212 </t>
  </si>
  <si>
    <t>EXECUÇÃO DE SANITÁRIO E VESTIÁRIO EM CANTEIRO DE OBRA EM CHAPA DE MADEIRA COMPENSADA, NÃO INCLUSO MOBILIÁRIO. AF_02/2016</t>
  </si>
  <si>
    <t xml:space="preserve"> 2.1.5 </t>
  </si>
  <si>
    <t xml:space="preserve"> 93208 </t>
  </si>
  <si>
    <t>EXECUÇÃO DE ALMOXARIFADO EM CANTEIRO DE OBRA EM CHAPA DE MADEIRA COMPENSADA, INCLUSO PRATELEIRAS. AF_02/2016</t>
  </si>
  <si>
    <t xml:space="preserve"> 2.1.6 </t>
  </si>
  <si>
    <t xml:space="preserve"> 94975 </t>
  </si>
  <si>
    <t>CONCRETO FCK = 15MPA, TRAÇO 1:3,4:3,5 (EM MASSA SECA DE CIMENTO/ AREIA MÉDIA/ BRITA 1) - PREPARO MANUAL. AF_05/2021</t>
  </si>
  <si>
    <t>m³</t>
  </si>
  <si>
    <t xml:space="preserve"> 2.2 </t>
  </si>
  <si>
    <t>Sinalização</t>
  </si>
  <si>
    <t xml:space="preserve"> 2.2.1 </t>
  </si>
  <si>
    <t xml:space="preserve"> CPU.02 </t>
  </si>
  <si>
    <t>PLACA DE OBRA EM CHAPA DE ACO GALVANIZADO</t>
  </si>
  <si>
    <t>M²</t>
  </si>
  <si>
    <t xml:space="preserve"> 3 </t>
  </si>
  <si>
    <t>VEDAÇÃO DA VÁLVULA DE DESCARGA</t>
  </si>
  <si>
    <t xml:space="preserve"> 3.1 </t>
  </si>
  <si>
    <t>Método de vedação da válvula de descarga de fundo</t>
  </si>
  <si>
    <t xml:space="preserve"> 3.1.1 </t>
  </si>
  <si>
    <t xml:space="preserve"> EMBASA - M011812000 /  M011812041 </t>
  </si>
  <si>
    <t>FLANGE CEGO FoFo PN 16 / FC16 FoFo DN 500 77,000 kg</t>
  </si>
  <si>
    <t>PC</t>
  </si>
  <si>
    <t xml:space="preserve"> 3.1.2 </t>
  </si>
  <si>
    <t xml:space="preserve"> 12.93.43 </t>
  </si>
  <si>
    <t>EMBASA</t>
  </si>
  <si>
    <t>SOLDAGEM DE FLANGE EM TUBO DE AÇO CARBONO, DN 600 mm, e=9,5 mm, INCLUINDO REVESTIMENTO DA JUNTA E TESTE POR ULTRASSOM</t>
  </si>
  <si>
    <t>UN</t>
  </si>
  <si>
    <t xml:space="preserve"> 4 </t>
  </si>
  <si>
    <t>SERVIÇOS AUXILIARES</t>
  </si>
  <si>
    <t xml:space="preserve"> 4.1 </t>
  </si>
  <si>
    <t xml:space="preserve"> M089500001 </t>
  </si>
  <si>
    <t>TUBO PEAD PN80 DE 600MM PN5</t>
  </si>
  <si>
    <t>M</t>
  </si>
  <si>
    <t xml:space="preserve"> 4.2 </t>
  </si>
  <si>
    <t xml:space="preserve"> 12.95.65 </t>
  </si>
  <si>
    <t>ASSENTAMENTO DE TUBO PEAD ACIMA DE DN 630MM</t>
  </si>
  <si>
    <t xml:space="preserve"> 4.3 </t>
  </si>
  <si>
    <t xml:space="preserve"> M119000504 </t>
  </si>
  <si>
    <t>CONJUNTO MOTO-BOMBA Q=340M3/H, H=38,5MCA, P=75CV TIPO LEAO S280R-2 OU  SIMILAR</t>
  </si>
  <si>
    <t>CJ</t>
  </si>
  <si>
    <t xml:space="preserve"> 4.4 </t>
  </si>
  <si>
    <t xml:space="preserve"> 19.01.13 </t>
  </si>
  <si>
    <t>MONTAGEM E INST. DE CONJUNTO MOTO-BOMBA DE EIXO HORIZONTAL, POTENCIA MAIOR QUE75 ATE 150 CV</t>
  </si>
  <si>
    <t xml:space="preserve"> 4.5 </t>
  </si>
  <si>
    <t xml:space="preserve"> 19.01.57 </t>
  </si>
  <si>
    <t>RETIRADA DE CONJ. MOTO BOMBA DE 60 A 100 CV</t>
  </si>
  <si>
    <t xml:space="preserve"> 4.6 </t>
  </si>
  <si>
    <t xml:space="preserve"> H019701006 </t>
  </si>
  <si>
    <t>LOCACAO DE GRUPO GERADOR 240KVA</t>
  </si>
  <si>
    <t>MÊS</t>
  </si>
  <si>
    <t xml:space="preserve"> 5 </t>
  </si>
  <si>
    <t>VISITA TÉCNICA E ELABORAÇÃO DE LAUDO DA TOMADA D'ÁGUA E COMPORTA</t>
  </si>
  <si>
    <t xml:space="preserve"> 5.1 </t>
  </si>
  <si>
    <t>Vistoria e Laudo estrutural da tomada d'água</t>
  </si>
  <si>
    <t xml:space="preserve"> 5.1.1 </t>
  </si>
  <si>
    <t xml:space="preserve"> 90778 </t>
  </si>
  <si>
    <t>ENGENHEIRO CIVIL DE OBRA PLENO COM ENCARGOS COMPLEMENTARES</t>
  </si>
  <si>
    <t>H</t>
  </si>
  <si>
    <t xml:space="preserve"> 5.2 </t>
  </si>
  <si>
    <t>Vistoria e Laudo da região submersa</t>
  </si>
  <si>
    <t xml:space="preserve"> 5.2.1 </t>
  </si>
  <si>
    <t xml:space="preserve"> CPU.03 </t>
  </si>
  <si>
    <t>Mobilização da Equipe, Camara Hiperbarica e todos os equipamentos de mergulho  envolvidos na operação</t>
  </si>
  <si>
    <t xml:space="preserve">Und </t>
  </si>
  <si>
    <t xml:space="preserve"> 5.2.2 </t>
  </si>
  <si>
    <t xml:space="preserve"> 4816024 </t>
  </si>
  <si>
    <t>SICRO3</t>
  </si>
  <si>
    <t>Operação de mergulho dependente em profundidade de até 30 m - inclusive descompressão</t>
  </si>
  <si>
    <t>h</t>
  </si>
  <si>
    <t xml:space="preserve"> 5.3 </t>
  </si>
  <si>
    <t>Elaboração de plano para substituição da comporta</t>
  </si>
  <si>
    <t xml:space="preserve"> 5.3.1 </t>
  </si>
  <si>
    <t xml:space="preserve"> CPU.04 </t>
  </si>
  <si>
    <t>Plano De Trabalho Para Substiução Da Comporta</t>
  </si>
  <si>
    <t xml:space="preserve"> 6 </t>
  </si>
  <si>
    <t>TOMADA D'ÁGUA - RECUPERAÇÃO ESTRUTURAL</t>
  </si>
  <si>
    <t xml:space="preserve"> 6.1 </t>
  </si>
  <si>
    <t>Estrutura</t>
  </si>
  <si>
    <t xml:space="preserve"> 6.1.1 </t>
  </si>
  <si>
    <t xml:space="preserve"> 41805 </t>
  </si>
  <si>
    <t>Locacao De Andaime Suspenso Ou Balancim Manual, Capacidade De Carga Total De  Aproximadamente 250 Kg/M2, Plataforma De 1,50 M X 0,80 M (C X L), Cabo De 45 M</t>
  </si>
  <si>
    <t xml:space="preserve"> 6.1.2 </t>
  </si>
  <si>
    <t xml:space="preserve"> 1600408 </t>
  </si>
  <si>
    <t>Apicoamento manual de concreto</t>
  </si>
  <si>
    <t xml:space="preserve"> 6.1.3 </t>
  </si>
  <si>
    <t xml:space="preserve"> 100717 </t>
  </si>
  <si>
    <t>LIXAMENTO MANUAL EM SUPERFÍCIES METÁLICAS EM OBRA. AF_01/2020</t>
  </si>
  <si>
    <t xml:space="preserve"> 6.1.4 </t>
  </si>
  <si>
    <t xml:space="preserve"> 99814 </t>
  </si>
  <si>
    <t>LIMPEZA DE SUPERFÍCIE COM JATO DE ALTA PRESSÃO. AF_04/2019</t>
  </si>
  <si>
    <t xml:space="preserve"> 6.1.5 </t>
  </si>
  <si>
    <t xml:space="preserve"> 90285 </t>
  </si>
  <si>
    <t>GRAUTE FGK=30 MPA; TRAÇO 1:0,9:1,2:0,6 (EM MASSA SECA DE CIMENTO/ AREIA GROSSA/ BRITA 0/ ADITIVO) - PREPARO MECÂNICO COM BETONEIRA 400 L. AF_09/2021</t>
  </si>
  <si>
    <t xml:space="preserve"> 6.1.6 </t>
  </si>
  <si>
    <t xml:space="preserve"> 103670 </t>
  </si>
  <si>
    <t>LANÇAMENTO COM USO DE BALDES, ADENSAMENTO E ACABAMENTO DE CONCRETO EM ESTRUTURAS. AF_02/2022</t>
  </si>
  <si>
    <t xml:space="preserve"> 6.1.7 </t>
  </si>
  <si>
    <t xml:space="preserve"> 4915653 </t>
  </si>
  <si>
    <t>Selagem superficial de fissuras com adesivo estrutural à base de resina epóxi de alta viscosidade, inclusive limpeza superficial- fornecimento e aplicação</t>
  </si>
  <si>
    <t>kg</t>
  </si>
  <si>
    <t xml:space="preserve"> 6.1.8 </t>
  </si>
  <si>
    <t xml:space="preserve"> 2314 </t>
  </si>
  <si>
    <t>ORSE</t>
  </si>
  <si>
    <t>Pintura de proteção e/ou acabamento sobre superfícies metálicas com aplicação de 01 demão de primer epoxi rico em zinco, e = 35 micra - R1</t>
  </si>
  <si>
    <t xml:space="preserve"> 7 </t>
  </si>
  <si>
    <t>SUBSTITUIÇÃO DA COMPORTA</t>
  </si>
  <si>
    <t xml:space="preserve"> 7.1 </t>
  </si>
  <si>
    <t>Fornecimento da Comporta</t>
  </si>
  <si>
    <t xml:space="preserve"> 7.1.1 </t>
  </si>
  <si>
    <t xml:space="preserve"> CPU.14 </t>
  </si>
  <si>
    <t>Comporta deslizante em construção soldada de chapa de aço inoxidável, com abertura livre  de L x H = 2,00 x 2,00 m x Hs = 10,0 m.c.a, x Hconcr. = 10,0 m, com acionamento manual</t>
  </si>
  <si>
    <t xml:space="preserve"> 7.2 </t>
  </si>
  <si>
    <t>Substiuição da comporta com operação submersa</t>
  </si>
  <si>
    <t xml:space="preserve"> 7.2.1 </t>
  </si>
  <si>
    <t xml:space="preserve"> 7.2.2 </t>
  </si>
  <si>
    <t xml:space="preserve"> CPU. 05 </t>
  </si>
  <si>
    <t>Demolição e transporte do concreto das ranhuras das peças fixas existentes e remoção e  transporte das peças fixas e comporta</t>
  </si>
  <si>
    <t xml:space="preserve"> 7.2.3 </t>
  </si>
  <si>
    <t xml:space="preserve"> CPU.06 </t>
  </si>
  <si>
    <t>Preparação das ranhuras para receber as novas peças fixas</t>
  </si>
  <si>
    <t xml:space="preserve"> 7.2.4 </t>
  </si>
  <si>
    <t xml:space="preserve"> CPU.07 </t>
  </si>
  <si>
    <t>Montagem das novas peças fixas</t>
  </si>
  <si>
    <t xml:space="preserve"> 7.2.5 </t>
  </si>
  <si>
    <t xml:space="preserve"> CPU.08 </t>
  </si>
  <si>
    <t>Concretagem das novas peças fixas</t>
  </si>
  <si>
    <t xml:space="preserve"> 7.2.6 </t>
  </si>
  <si>
    <t xml:space="preserve"> CPU.09 </t>
  </si>
  <si>
    <t>Realização de teste de comissionamento da comporta - verificação das peças fixas</t>
  </si>
  <si>
    <t xml:space="preserve"> 7.2.7 </t>
  </si>
  <si>
    <t xml:space="preserve"> CPU.10 </t>
  </si>
  <si>
    <t>Realização de teste de comissionamento da comporta - operação com água.</t>
  </si>
  <si>
    <t xml:space="preserve"> 8 </t>
  </si>
  <si>
    <t>SUBSTITUIÇÃO DA ESTRUTURA DE SAÍDA</t>
  </si>
  <si>
    <t xml:space="preserve"> 8.1 </t>
  </si>
  <si>
    <t>Substituição da tubulação</t>
  </si>
  <si>
    <t xml:space="preserve"> 8.1.1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</si>
  <si>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</si>
  <si>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</si>
  <si>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 xml:space="preserve"> 8.1.2 </t>
  </si>
  <si>
    <t xml:space="preserve"> CPU.11 </t>
  </si>
  <si>
    <t>Tubo de aço carbono DN 1000 mm</t>
  </si>
  <si>
    <t xml:space="preserve"> 8.1.3 </t>
  </si>
  <si>
    <t xml:space="preserve"> 97177 </t>
  </si>
  <si>
    <t>ASSENTAMENTO DE TUBO DE AÇO CARBONO PARA REDE DE ÁGUA, DN 1000 MM (40) OU DN 1100 MM (44), JUNTA SOLDADA, INSTALADO EM LOCAL COM NÍVEL ALTO DE INTERFERÊNCIAS (NÃO INCLUI FORNECIMENTO). AF_11/2017</t>
  </si>
  <si>
    <t xml:space="preserve"> 8.1.4 </t>
  </si>
  <si>
    <t xml:space="preserve"> 93363 </t>
  </si>
  <si>
    <t>REATERRO MECANIZADO DE VALA COM ESCAVADEIRA HIDRÁULICA (CAPACIDADE DA CAÇAMBA: 0,8 M³ / POTÊNCIA: 111 HP), LARGURA ATÉ 1,5 M, PROFUNDIDADE DE 3,0 A 4,5 M COM SOLO DE 1ª CATEGORIA EM LOCAIS COM ALTO NÍVEL DE INTERFERÊNCIA. AF_04/2016</t>
  </si>
  <si>
    <t xml:space="preserve"> 8.2 </t>
  </si>
  <si>
    <t>Substituição da válvula gaveta</t>
  </si>
  <si>
    <t xml:space="preserve"> 8.2.1 </t>
  </si>
  <si>
    <t xml:space="preserve"> CPU.12 </t>
  </si>
  <si>
    <t>Substituição da válvula gaveta DN 500 mm</t>
  </si>
  <si>
    <t xml:space="preserve"> 9 </t>
  </si>
  <si>
    <t>PROJETO</t>
  </si>
  <si>
    <t xml:space="preserve"> 9.1 </t>
  </si>
  <si>
    <t xml:space="preserve"> CPU.13 </t>
  </si>
  <si>
    <t>PROJETO "AS BUILT"</t>
  </si>
  <si>
    <t>Total sem BDI</t>
  </si>
  <si>
    <t>Total do BDI</t>
  </si>
  <si>
    <t>Total Geral</t>
  </si>
  <si>
    <t>SUBSTITUÇÂO DE EQUIPAMENTOS HIDROMECÂNICOS E OBRAS CIVIS NA TORRE DE TOMADA D'ÁGUA</t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</si>
  <si>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</si>
  <si>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</si>
  <si>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</si>
  <si>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</si>
  <si>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</si>
  <si>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</si>
  <si>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</si>
  <si>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SEDI - SERVIÇOS DIVERSOS</t>
  </si>
  <si>
    <t>DESENHISTA DETALHISTA COM ENCARGOS COMPLEMENTARES</t>
  </si>
  <si>
    <t xml:space="preserve"> 88597 </t>
  </si>
  <si>
    <t>Composição Auxiliar</t>
  </si>
  <si>
    <t>ENGENHEIRO CIVIL DE OBRA JUNIOR COM ENCARGOS COMPLEMENTARES</t>
  </si>
  <si>
    <t xml:space="preserve"> 90777 </t>
  </si>
  <si>
    <t>Composição</t>
  </si>
  <si>
    <t>Tipo</t>
  </si>
  <si>
    <t>Mão de Obra</t>
  </si>
  <si>
    <t>Técnico especializado</t>
  </si>
  <si>
    <t xml:space="preserve"> P9882 </t>
  </si>
  <si>
    <t>Insumo</t>
  </si>
  <si>
    <t>Material</t>
  </si>
  <si>
    <t>REGISTRO DE GAVETA CHATO FoFo C/ FLANGES PN 10 /  RCFV10 FoFo DN 500 485,000 kg</t>
  </si>
  <si>
    <t xml:space="preserve"> EMBASA - M012201000 /  M012201025 </t>
  </si>
  <si>
    <t xml:space="preserve">Dia </t>
  </si>
  <si>
    <t xml:space="preserve">DIÁRIA </t>
  </si>
  <si>
    <t xml:space="preserve"> CODEVASF 02 </t>
  </si>
  <si>
    <t>MOVT - MOVIMENTO DE TERRA</t>
  </si>
  <si>
    <t>UMIDIFICAÇÃO DE MATERIAL PARA VALAS COM CAMINHÃO PIPA 10000L. AF_11/2016</t>
  </si>
  <si>
    <t xml:space="preserve"> 95606 </t>
  </si>
  <si>
    <t>CHI</t>
  </si>
  <si>
    <t>CHOR - CUSTOS HORÁRIOS DE MÁQUINAS E EQUIPAMENTOS</t>
  </si>
  <si>
    <t>COMPACTADOR DE SOLOS DE PERCUSSÃO (SOQUETE) COM MOTOR A GASOLINA 4 TEMPOS, POTÊNCIA 4 CV - CHI DIURNO. AF_08/2015</t>
  </si>
  <si>
    <t xml:space="preserve"> 91534 </t>
  </si>
  <si>
    <t>CHP</t>
  </si>
  <si>
    <t>COMPACTADOR DE SOLOS DE PERCUSSÃO (SOQUETE) COM MOTOR A GASOLINA 4 TEMPOS, POTÊNCIA 4 CV - CHP DIURNO. AF_08/2015</t>
  </si>
  <si>
    <t xml:space="preserve"> 91533 </t>
  </si>
  <si>
    <t>SERVENTE COM ENCARGOS COMPLEMENTARES</t>
  </si>
  <si>
    <t xml:space="preserve"> 88316 </t>
  </si>
  <si>
    <t>ESCAVADEIRA HIDRÁULICA SOBRE ESTEIRAS, CAÇAMBA 0,80 M3, PESO OPERACIONAL 17 T, POTENCIA BRUTA 111 HP - CHI DIURNO. AF_06/2014</t>
  </si>
  <si>
    <t xml:space="preserve"> 5632 </t>
  </si>
  <si>
    <t>ESCAVADEIRA HIDRÁULICA SOBRE ESTEIRAS, CAÇAMBA 0,80 M3, PESO OPERACIONAL 17 T, POTENCIA BRUTA 111 HP - CHP DIURNO. AF_06/2014</t>
  </si>
  <si>
    <t xml:space="preserve"> 5631 </t>
  </si>
  <si>
    <t>KG</t>
  </si>
  <si>
    <t>ELETRODO REVESTIDO AWS - E7018, DIAMETRO IGUAL A 4,00 MM</t>
  </si>
  <si>
    <t xml:space="preserve"> 00010997 </t>
  </si>
  <si>
    <t>SOLDADOR COM ENCARGOS COMPLEMENTARES</t>
  </si>
  <si>
    <t xml:space="preserve"> 88317 </t>
  </si>
  <si>
    <t>ASSENTADOR DE TUBOS COM ENCARGOS COMPLEMENTARES</t>
  </si>
  <si>
    <t xml:space="preserve"> 88246 </t>
  </si>
  <si>
    <t>ASTU - ASSENTAMENTO DE TUBOS E PECAS</t>
  </si>
  <si>
    <t xml:space="preserve">TUBOS DE ACO CARBONO PONTA E BOLSA C/ JUNTA ELASTICA C/ REVESTIMENTO TIPO  AWWA / T AC PB JE DN 1000, e = 8,00 mm 239,660 kg </t>
  </si>
  <si>
    <t xml:space="preserve"> M030300000 /  M030300133 </t>
  </si>
  <si>
    <t>LIPR - LIGAÇÕES PREDIAIS ÁGUA/ESGOTO/ENERGIA/TELEFONE</t>
  </si>
  <si>
    <t>AJUDANTE DE OPERAÇÃO EM GERAL COM ENCARGOS COMPLEMENTARES</t>
  </si>
  <si>
    <t xml:space="preserve"> 88241 </t>
  </si>
  <si>
    <t>Equipamento</t>
  </si>
  <si>
    <t>Sistema de ar comprimido para mergulho até 30 m com pressão de trabalho de 1,4 MPa - 7,46 kW</t>
  </si>
  <si>
    <t xml:space="preserve"> E9248 </t>
  </si>
  <si>
    <t>Painel de controle de ar com manômetros e pneufatômetros</t>
  </si>
  <si>
    <t xml:space="preserve"> E9246 </t>
  </si>
  <si>
    <t>Grupo gerador - 14 kVA</t>
  </si>
  <si>
    <t xml:space="preserve"> E9066 </t>
  </si>
  <si>
    <t xml:space="preserve">Estação transmissora de superfície para televisionamento </t>
  </si>
  <si>
    <t xml:space="preserve"> E9242 </t>
  </si>
  <si>
    <t xml:space="preserve">Estação transmissora de superfície para comunicação com fio </t>
  </si>
  <si>
    <t xml:space="preserve"> E9245 </t>
  </si>
  <si>
    <t xml:space="preserve">Câmara hiperbárica com filtro, serpentina e reservatório de ar para mergulho raso - D= 1,80 m e H =  2,22 m. </t>
  </si>
  <si>
    <t xml:space="preserve"> E9243 </t>
  </si>
  <si>
    <t>Embarcação de transporte de pessoal e apoio logístico - 30 kW</t>
  </si>
  <si>
    <t xml:space="preserve"> E9536 </t>
  </si>
  <si>
    <t>SARRAFO *2,5 X 10* CM EM PINUS, MISTA OU EQUIVALENTE DA REGIAO - BRUTA</t>
  </si>
  <si>
    <t xml:space="preserve"> 00004509 </t>
  </si>
  <si>
    <t>PONTALETE *7,5 X 7,5* CM EM PINUS, MISTA OU EQUIVALENTE DA REGIAO - BRUTA</t>
  </si>
  <si>
    <t xml:space="preserve"> 00004491 </t>
  </si>
  <si>
    <t xml:space="preserve">Mergulhador raso dependente de emergência (1 por equipe) </t>
  </si>
  <si>
    <t xml:space="preserve"> SICRO-P9922 </t>
  </si>
  <si>
    <t>MERGULHADOR PROFISSIONAL (2 por equipe)</t>
  </si>
  <si>
    <t xml:space="preserve"> EMBASA -  B010000113 </t>
  </si>
  <si>
    <t xml:space="preserve">Mergulhador raso auxiliar de superfície (2 por equipe) </t>
  </si>
  <si>
    <t xml:space="preserve"> P9926 </t>
  </si>
  <si>
    <t>CONCRETOS</t>
  </si>
  <si>
    <t>CONCRETO FCK &gt; 30 MPa SUBMERSO C/ PLATAFORMA FLUTUANTE, INCLUSIVE LANÇAMENTO, CURA E TRANSPORTE</t>
  </si>
  <si>
    <t>SEINFRA</t>
  </si>
  <si>
    <t xml:space="preserve"> C4438 </t>
  </si>
  <si>
    <t>M3XKM</t>
  </si>
  <si>
    <t>TRAN - TRANSPORTES, CARGAS E DESCARGAS</t>
  </si>
  <si>
    <t>TRANSPORTE COM CAMINHÃO BASCULANTE DE 6 M³, EM VIA URBANA PAVIMENTADA, DMT ATÉ 30 KM (UNIDADE: M3XKM). AF_07/2020</t>
  </si>
  <si>
    <t xml:space="preserve"> 97914 </t>
  </si>
  <si>
    <t>MXMES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</si>
  <si>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</si>
  <si>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 xml:space="preserve"> 00010527 </t>
  </si>
  <si>
    <t>ACETILENO (RECARGA DE GAS ACETILENO PARA CILINDRO DE CONJUNTO OXICORTE GRANDE) NAO INCLUI TROCA/MANUTENCAO DO CILINDRO</t>
  </si>
  <si>
    <t xml:space="preserve"> 00000001 </t>
  </si>
  <si>
    <t>INVERSOR DE SOLDA MONOFASICO DE 160 A, POTENCIA DE 5400 W, TENSAO DE 220 V, TURBO VENTILADO, PROTECAO POR FUSIVEL TERMICO, PARA ELETRODOS DE 2,0 A 4,0 MM</t>
  </si>
  <si>
    <t xml:space="preserve"> 00038412 </t>
  </si>
  <si>
    <t>GUINDASTE HIDRÁULICO AUTOPROPELIDO, COM LANÇA TELESCÓPICA 28,80 M, CAPACIDADE MÁXIMA 30 T, POTÊNCIA 97 KW, TRAÇÃO 4 X 4 - CHP DIURNO. AF_11/2014</t>
  </si>
  <si>
    <t xml:space="preserve"> 89272 </t>
  </si>
  <si>
    <t>APARELHO PARA CORTE E SOLDA OXI-ACETILENO SOBRE RODAS, INCLUSIVE CILINDROS E MAÇARICOS - MATERIAIS NA OPERAÇÃO. AF_05/2023</t>
  </si>
  <si>
    <t xml:space="preserve"> 92715 </t>
  </si>
  <si>
    <t>MÁQUINA SOLDA ARCO COM PISTOLA DE SOLDAGEM PARA STUD BOLT DE 5 MM A 22 MM - MATERIAIS NA OPERAÇÃO. AF_05/2023</t>
  </si>
  <si>
    <t xml:space="preserve"> 102867 </t>
  </si>
  <si>
    <t>L</t>
  </si>
  <si>
    <t>MASSA EPOXI BICOMPONENTE (MASSA + CATALIZADOR)</t>
  </si>
  <si>
    <t xml:space="preserve"> 00004049 </t>
  </si>
  <si>
    <t>Compressor de ar portátil de 33,51 l/s (71 PCM) - 14 kW</t>
  </si>
  <si>
    <t xml:space="preserve"> E9640 </t>
  </si>
  <si>
    <t>Martelete perfurador/rompedor a ar comprimido de 10 kg com capacidade de 1.800 gpm</t>
  </si>
  <si>
    <t xml:space="preserve"> E9677 </t>
  </si>
  <si>
    <t>TRANSPORTE VERTICAL MANUAL, 1 PAVIMENTO, DE LATA DE 18 LITROS (UNIDADE: L). AF_07/2019</t>
  </si>
  <si>
    <t xml:space="preserve"> 100235 </t>
  </si>
  <si>
    <t xml:space="preserve">Mobilização e desmobilização da Equipe, Camara Hiperbarica e todos os equipamentos de  mergulho envolvidos na operação </t>
  </si>
  <si>
    <t xml:space="preserve"> mai/23-COTAÇÃO </t>
  </si>
  <si>
    <t>Comportas deslizante em construção soldada de chapa de aço inoxidável, com abertura livre de L x  H = 2,00 x 2,00 m x Hs = 10,0 m.c.a, x Hconcr. = 10,0 m, com acionamento manual,</t>
  </si>
  <si>
    <t xml:space="preserve"> COTAÇÃO - jun/23 </t>
  </si>
  <si>
    <t>DILUENTE EPOXI</t>
  </si>
  <si>
    <t xml:space="preserve"> 00005330 </t>
  </si>
  <si>
    <t>l</t>
  </si>
  <si>
    <t>Primer epóxi zinco l</t>
  </si>
  <si>
    <t xml:space="preserve"> 1891 </t>
  </si>
  <si>
    <t>PINTOR COM ENCARGOS COMPLEMENTARES</t>
  </si>
  <si>
    <t xml:space="preserve"> 88310 </t>
  </si>
  <si>
    <t>Pintura em Estrutura Metálica</t>
  </si>
  <si>
    <t>Custo total dos Momentos de Transportes =&gt;</t>
  </si>
  <si>
    <t>5914479
0,000
R$ 0,73</t>
  </si>
  <si>
    <t>5914464
0,000
R$ 0,89</t>
  </si>
  <si>
    <t>5914449
0,000
R$ 1,11</t>
  </si>
  <si>
    <t>tkm</t>
  </si>
  <si>
    <t>Adesivo estrutural à base de resina epóxi de alta viscosidade - Caminhão carroceria com capacidade de 15 t - 188 kW</t>
  </si>
  <si>
    <t>M1400</t>
  </si>
  <si>
    <t>Momento de Transporte</t>
  </si>
  <si>
    <t>P</t>
  </si>
  <si>
    <t>RP</t>
  </si>
  <si>
    <t>LN</t>
  </si>
  <si>
    <t>Custo Horário</t>
  </si>
  <si>
    <t>Distância Média de Transporte (DMT)</t>
  </si>
  <si>
    <t>Unidade</t>
  </si>
  <si>
    <t>Quantidade</t>
  </si>
  <si>
    <t>F</t>
  </si>
  <si>
    <t>Custo Total dos Tempos Fixos =&gt;</t>
  </si>
  <si>
    <t>t</t>
  </si>
  <si>
    <t>Carga, manobra e descarga de materiais diversos em caminhão carroceria de 15 t - carga e descarga manuais</t>
  </si>
  <si>
    <t>Tempo Fixo</t>
  </si>
  <si>
    <t>Preço Unitário</t>
  </si>
  <si>
    <t>Tempos Fixos</t>
  </si>
  <si>
    <t>E</t>
  </si>
  <si>
    <t>Custo Total do Material =&gt;</t>
  </si>
  <si>
    <t>Adesivo estrutural à base de resina epóxi de alta viscosidade</t>
  </si>
  <si>
    <t>C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</si>
  <si>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</si>
  <si>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</si>
  <si>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</si>
  <si>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</si>
  <si>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</si>
  <si>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Adc.M.O. - Ferramentas (0,0%) =&gt;</t>
  </si>
  <si>
    <t>Custo Horário da Mão de Obra =&gt;</t>
  </si>
  <si>
    <t>Servente</t>
  </si>
  <si>
    <t>P9824</t>
  </si>
  <si>
    <t>Salário Hora</t>
  </si>
  <si>
    <t>B</t>
  </si>
  <si>
    <t>Custo Horário de Equipamentos =&gt;</t>
  </si>
  <si>
    <t>Compressor de ar portátil de 9,44 l/s (20 PCM) a gasolina - 5,22 kW</t>
  </si>
  <si>
    <t>E9767</t>
  </si>
  <si>
    <t>Improdutiva</t>
  </si>
  <si>
    <t>Operativa</t>
  </si>
  <si>
    <t>Custo Operacional</t>
  </si>
  <si>
    <t>Utilização</t>
  </si>
  <si>
    <t>Equipamentos</t>
  </si>
  <si>
    <t>A</t>
  </si>
  <si>
    <t/>
  </si>
  <si>
    <t>VIBRADOR DE IMERSÃO, DIÂMETRO DE PONTEIRA 45MM, MOTOR ELÉTRICO TRIFÁSICO POTÊNCIA DE 2 CV - CHI DIURNO. AF_06/2015</t>
  </si>
  <si>
    <t xml:space="preserve"> 90587 </t>
  </si>
  <si>
    <t>VIBRADOR DE IMERSÃO, DIÂMETRO DE PONTEIRA 45MM, MOTOR ELÉTRICO TRIFÁSICO POTÊNCIA DE 2 CV - CHP DIURNO. AF_06/2015</t>
  </si>
  <si>
    <t xml:space="preserve"> 90586 </t>
  </si>
  <si>
    <t>PEDREIRO COM ENCARGOS COMPLEMENTARES</t>
  </si>
  <si>
    <t xml:space="preserve"> 88309 </t>
  </si>
  <si>
    <t>CARPINTEIRO DE FORMAS COM ENCARGOS COMPLEMENTARES</t>
  </si>
  <si>
    <t xml:space="preserve"> 88262 </t>
  </si>
  <si>
    <t>FUES - FUNDAÇÕES E ESTRUTURAS</t>
  </si>
  <si>
    <t>PEDRA BRITADA N. 0, OU PEDRISCO (4,8 A 9,5 MM) POSTO PEDREIRA/FORNECEDOR, SEM FRETE</t>
  </si>
  <si>
    <t xml:space="preserve"> 00004720 </t>
  </si>
  <si>
    <t>CIMENTO PORTLAND COMPOSTO CP II-32</t>
  </si>
  <si>
    <t xml:space="preserve"> 00001379 </t>
  </si>
  <si>
    <t>AREIA GROSSA - POSTO JAZIDA/FORNECEDOR (RETIRADO NA JAZIDA, SEM TRANSPORTE)</t>
  </si>
  <si>
    <t xml:space="preserve"> 00000367 </t>
  </si>
  <si>
    <t>ADITIVO PLASTIFICANTE RETARDADOR DE PEGA E REDUTOR DE AGUA PARA CONCRETO, LIQUIDO E ISENTO DE CLORETOS</t>
  </si>
  <si>
    <t xml:space="preserve"> 00000132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</si>
  <si>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</si>
  <si>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</si>
  <si>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</si>
  <si>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</si>
  <si>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OPERADOR DE BETONEIRA ESTACIONÁRIA/MISTURADOR COM ENCARGOS COMPLEMENTARES</t>
  </si>
  <si>
    <t xml:space="preserve"> 88377 </t>
  </si>
  <si>
    <t>LAVADORA DE ALTA PRESSAO (LAVA-JATO) PARA AGUA FRIA, PRESSAO DE OPERACAO ENTRE 1400 E 1900 LIB/POL2, VAZAO MAXIMA ENTRE 400 E 700 L/H - CHP DIURNO. AF_05/2023</t>
  </si>
  <si>
    <t xml:space="preserve"> 99833 </t>
  </si>
  <si>
    <t>LIXA EM FOLHA PARA FERRO, NUMERO 150</t>
  </si>
  <si>
    <t xml:space="preserve"> 00003768 </t>
  </si>
  <si>
    <t>PINT - PINTURAS</t>
  </si>
  <si>
    <t>Transportador manual carrinho de mão com capacidade de 80 l</t>
  </si>
  <si>
    <t>E9071</t>
  </si>
  <si>
    <t>MES</t>
  </si>
  <si>
    <t>LOCACAO DE ANDAIME SUSPENSO OU BALANCIM MANUAL, CAPACIDADE DE CARGA TOTAL DE APROXIMADAMENTE 250 KG/M2, PLATAFORMA DE 1,50 M X 0,80 M (C X L), CABO DE 45 M</t>
  </si>
  <si>
    <t xml:space="preserve"> 00041805 </t>
  </si>
  <si>
    <t>Engenheiro de segurança do trabalho</t>
  </si>
  <si>
    <t xml:space="preserve"> P9864 </t>
  </si>
  <si>
    <t xml:space="preserve">NGENHEIRO MECÂNICO PLENO COM ENCARGOS COMPLEMENTARES (BASEADO EM  SINAPI 100320) </t>
  </si>
  <si>
    <t xml:space="preserve"> SINAPI (100306) </t>
  </si>
  <si>
    <t>ENGENHEIRO CIVIL PLENO COM ENCARGOS COMPLEMENTARES</t>
  </si>
  <si>
    <t xml:space="preserve"> 100306 </t>
  </si>
  <si>
    <t xml:space="preserve">Mês </t>
  </si>
  <si>
    <t>CAMINHONETE</t>
  </si>
  <si>
    <t xml:space="preserve"> CODEVASF 01 </t>
  </si>
  <si>
    <t>Mergulhador raso dependente de emergência</t>
  </si>
  <si>
    <t>P9922</t>
  </si>
  <si>
    <t>Mergulhador raso dependente</t>
  </si>
  <si>
    <t>P9924</t>
  </si>
  <si>
    <t>Mergulhador raso auxiliar de superfície</t>
  </si>
  <si>
    <t>P9926</t>
  </si>
  <si>
    <t>Sistema de ar comprimido para mergulho até 30 m com pressão de trabalho de 1,4 MPa -</t>
  </si>
  <si>
    <t>E9248</t>
  </si>
  <si>
    <t>E9246</t>
  </si>
  <si>
    <t>E9066</t>
  </si>
  <si>
    <t>Estação transmissora de superfície para televisionamento</t>
  </si>
  <si>
    <t>E9242</t>
  </si>
  <si>
    <t>Estação transmissora de superfície para comunicação com fio</t>
  </si>
  <si>
    <t>E9245</t>
  </si>
  <si>
    <t>Câmara hiperbárica com filtro, serpentina e reservatório de ar para mergulho raso - D = 1,80</t>
  </si>
  <si>
    <t>E9243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</si>
  <si>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</si>
  <si>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</si>
  <si>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</si>
  <si>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</si>
  <si>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Taxas</t>
  </si>
  <si>
    <t>SEGURO - HORISTA (COLETADO CAIXA - ENCARGOS COMPLEMENTARES)</t>
  </si>
  <si>
    <t xml:space="preserve"> 00037373 </t>
  </si>
  <si>
    <t>Outros</t>
  </si>
  <si>
    <t>EXAMES - HORISTA (COLETADO CAIXA - ENCARGOS COMPLEMENTARES)</t>
  </si>
  <si>
    <t xml:space="preserve"> 00037372 </t>
  </si>
  <si>
    <t>ENGENHEIRO CIVIL DE OBRA PLENO</t>
  </si>
  <si>
    <t xml:space="preserve"> 00002707 </t>
  </si>
  <si>
    <t>CURSO DE CAPACITAÇÃO PARA ENGENHEIRO CIVIL DE OBRA PLENO (ENCARGOS COMPLEMENTARES) - HORISTA</t>
  </si>
  <si>
    <t xml:space="preserve"> 95403 </t>
  </si>
  <si>
    <t>CAMINHAO MUNCK DE 5 T, INCLUSIVE OPERADOR E COMBUSTIVEL</t>
  </si>
  <si>
    <t xml:space="preserve"> H020000301 </t>
  </si>
  <si>
    <t>MONTADOR</t>
  </si>
  <si>
    <t xml:space="preserve"> B010000085 </t>
  </si>
  <si>
    <t>ELETRICISTA</t>
  </si>
  <si>
    <t xml:space="preserve"> B010000058 </t>
  </si>
  <si>
    <t>AJUDANTE DE MONTADOR</t>
  </si>
  <si>
    <t xml:space="preserve"> B010000022 </t>
  </si>
  <si>
    <t>AJUDANTE DE ELETRICISTA</t>
  </si>
  <si>
    <t xml:space="preserve"> B010000016 </t>
  </si>
  <si>
    <t>TALHA ELETRICA - 5T</t>
  </si>
  <si>
    <t xml:space="preserve"> H020000358 </t>
  </si>
  <si>
    <t>ENCANADOR</t>
  </si>
  <si>
    <t xml:space="preserve"> B010000061 </t>
  </si>
  <si>
    <t xml:space="preserve">CJ </t>
  </si>
  <si>
    <t>CONJUNTO MOTO-BOMBA Q=340M3/H, H=38,5MCA, P=75CV TIPO LEAO S280R-2 OU SIMILAR</t>
  </si>
  <si>
    <t>TIRFOR 3,0T</t>
  </si>
  <si>
    <t xml:space="preserve"> H020000938 </t>
  </si>
  <si>
    <t>AJUDANTE DE ENCANADOR</t>
  </si>
  <si>
    <t xml:space="preserve"> B010000019 </t>
  </si>
  <si>
    <t>ESMERILHADEIRA 8500rpm</t>
  </si>
  <si>
    <t xml:space="preserve"> H029000443 </t>
  </si>
  <si>
    <t>LOCAÇÃO DE LIXADEIRA (5.000rpm)</t>
  </si>
  <si>
    <t xml:space="preserve"> H029000442 </t>
  </si>
  <si>
    <t>LOCAÇÃO DE MÁQUINA DE SOLDA - (475A trifásica : capacidade - grande)</t>
  </si>
  <si>
    <t xml:space="preserve"> H029000441 </t>
  </si>
  <si>
    <t>LOCACAO DE GRUPO GERADOR *80 A 125* KVA, MOTOR DIESEL, REBOCAVEL, ACIONAMENTO  MANUAL</t>
  </si>
  <si>
    <t xml:space="preserve"> H029000440 </t>
  </si>
  <si>
    <t>Serviços</t>
  </si>
  <si>
    <t>INSPEÇÃO DE SOLDA/REVESTIMENTO COM EQUIPAMENTO DE ULTRASSOM/HOLIDAY</t>
  </si>
  <si>
    <t xml:space="preserve"> E019300283 </t>
  </si>
  <si>
    <t>ELETRODO REVESTIDO AWS - E7018, DIAMETRO 4,00 MM</t>
  </si>
  <si>
    <t xml:space="preserve"> D349703080 </t>
  </si>
  <si>
    <t>ESCOVA CIRCULAR (aco latonado, 6 x 1 " (diametro x espessura), furo de 1 1/4 ", fio ondulado *0,30* mm)</t>
  </si>
  <si>
    <t xml:space="preserve"> D349030024 </t>
  </si>
  <si>
    <t>OLEO DIESEL</t>
  </si>
  <si>
    <t xml:space="preserve"> D340000028 </t>
  </si>
  <si>
    <t>ESMERIL</t>
  </si>
  <si>
    <t xml:space="preserve"> D340000010 </t>
  </si>
  <si>
    <t>TINTA PARA REVESTIMENTO AWWA C210</t>
  </si>
  <si>
    <t xml:space="preserve"> D219300281 </t>
  </si>
  <si>
    <t>REVESTIDOR INDUSTRIAL</t>
  </si>
  <si>
    <t xml:space="preserve"> B019300282 </t>
  </si>
  <si>
    <t>SOLDADOR INDUSTRIAL</t>
  </si>
  <si>
    <t xml:space="preserve"> B019300281 </t>
  </si>
  <si>
    <t>LIXADOR INDUSTRIAL</t>
  </si>
  <si>
    <t xml:space="preserve"> B019300280 </t>
  </si>
  <si>
    <t>AJUDANTE DE SOLDADOR</t>
  </si>
  <si>
    <t xml:space="preserve"> B010000031 </t>
  </si>
  <si>
    <t>AJUDANTE DE PINTOR</t>
  </si>
  <si>
    <t xml:space="preserve"> B010000028 </t>
  </si>
  <si>
    <t xml:space="preserve">FLANGE CEGO FoFo PN 16 / FC16 FoFo DN 500 77,000 kg </t>
  </si>
  <si>
    <t xml:space="preserve"> M011812000 /  M011812041 </t>
  </si>
  <si>
    <t>SARRAFO NAO APARELHADO *2,5 X 7* CM, EM MACARANDUBA, ANGELIM OU EQUIVALENTE DA REGIAO -  BRUTA</t>
  </si>
  <si>
    <t xml:space="preserve"> 00004417 </t>
  </si>
  <si>
    <t>PREGO DE ACO POLIDO COM CABECA 18 X 30 (2 3/4 X 10)</t>
  </si>
  <si>
    <t xml:space="preserve"> 00005075 </t>
  </si>
  <si>
    <t xml:space="preserve">PLACA DE OBRA (PARA CONSTRUCAO CIVIL) EM CHAPA GALVANIZADA *N. 22*, ADESIVADA,  DE *2,4 X 1,2* M (SEM POSTES PARA FIXACAO) </t>
  </si>
  <si>
    <t xml:space="preserve"> SINAPI- 4813 </t>
  </si>
  <si>
    <t>CANT - CANTEIRO DE OBRAS</t>
  </si>
  <si>
    <t xml:space="preserve">CAIBRO NAO APARELHADO *5 X 6* CM, EM MACARANDUBA, ANGELIM OU EQUIVALENTE DA  REGIAO - BRUTA </t>
  </si>
  <si>
    <t xml:space="preserve"> SINAPI-4430 </t>
  </si>
  <si>
    <t>PEDRA BRITADA N. 1 (9,5 a 19 MM) POSTO PEDREIRA/FORNECEDOR, SEM FRETE</t>
  </si>
  <si>
    <t xml:space="preserve"> 00004721 </t>
  </si>
  <si>
    <t>AREIA MEDIA - POSTO JAZIDA/FORNECEDOR (RETIRADO NA JAZIDA, SEM TRANSPORTE)</t>
  </si>
  <si>
    <t xml:space="preserve"> 00000370 </t>
  </si>
  <si>
    <t>FORRO DE PVC LISO, BRANCO, REGUA DE 10 CM, ESPESSURA DE 8 MM A 10 MM (COM COLOCACAO / SEM ESTRUTURA METALICA)</t>
  </si>
  <si>
    <t xml:space="preserve"> 00011587 </t>
  </si>
  <si>
    <t>FERROLHO COM FECHO / TRINCO REDONDO, EM ACO GALVANIZADO / ZINCADO, DE SOBREPOR, COM COMPRIMENTO DE 8" E ESPESSURA MINIMA DA CHAPA DE 1,50 MM</t>
  </si>
  <si>
    <t xml:space="preserve"> 00011455 </t>
  </si>
  <si>
    <t>EXTINTOR DE INCENDIO PORTATIL COM CARGA DE PO QUIMICO SECO (PQS) DE 4 KG, CLASSE BC</t>
  </si>
  <si>
    <t xml:space="preserve"> 00010891 </t>
  </si>
  <si>
    <t>EXTINTOR DE INCENDIO PORTATIL COM CARGA DE AGUA PRESSURIZADA DE 10 L, CLASSE A</t>
  </si>
  <si>
    <t xml:space="preserve"> 00010886 </t>
  </si>
  <si>
    <t>TABUA  NAO  APARELHADA  *2,5 X 20* CM, EM MACARANDUBA, ANGELIM OU EQUIVALENTE DA REGIAO - BRUTA</t>
  </si>
  <si>
    <t xml:space="preserve"> 00006193 </t>
  </si>
  <si>
    <t>CAIBRO 5 X 5 CM EM PINUS, MISTA OU EQUIVALENTE DA REGIAO - BRUTA</t>
  </si>
  <si>
    <t xml:space="preserve"> 00004513 </t>
  </si>
  <si>
    <t>PAREDE DE MADEIRA COMPENSADA PARA CONSTRUÇÃO TEMPORÁRIA EM CHAPA SIMPLES, INTERNA, COM ÁREA LÍQUIDA MENOR QUE 6 M², COM VÃO. AF_05/2018</t>
  </si>
  <si>
    <t xml:space="preserve"> 98448 </t>
  </si>
  <si>
    <t>PAREDE DE MADEIRA COMPENSADA PARA CONSTRUÇÃO TEMPORÁRIA EM CHAPA SIMPLES, INTERNA, COM ÁREA LÍQUIDA MAIOR OU IGUAL A 6 M², COM VÃO. AF_05/2018</t>
  </si>
  <si>
    <t xml:space="preserve"> 98447 </t>
  </si>
  <si>
    <t>PAREDE DE MADEIRA COMPENSADA PARA CONSTRUÇÃO TEMPORÁRIA EM CHAPA SIMPLES, EXTERNA, COM ÁREA LÍQUIDA MENOR QUE 6 M², COM VÃO. AF_05/2018</t>
  </si>
  <si>
    <t xml:space="preserve"> 98446 </t>
  </si>
  <si>
    <t>PAREDE DE MADEIRA COMPENSADA PARA CONSTRUÇÃO TEMPORÁRIA EM CHAPA SIMPLES, EXTERNA, COM ÁREA LÍQUIDA MAIOR OU IGUAL A 6 M², COM VÃO. AF_05/2018</t>
  </si>
  <si>
    <t xml:space="preserve"> 98445 </t>
  </si>
  <si>
    <t>PAREDE DE MADEIRA COMPENSADA PARA CONSTRUÇÃO TEMPORÁRIA EM CHAPA SIMPLES, INTERNA, COM ÁREA LÍQUIDA MENOR QUE 6 M², SEM VÃO. AF_05/2018</t>
  </si>
  <si>
    <t xml:space="preserve"> 98444 </t>
  </si>
  <si>
    <t>PAREDE DE MADEIRA COMPENSADA PARA CONSTRUÇÃO TEMPORÁRIA EM CHAPA SIMPLES, INTERNA, COM ÁREA LÍQUIDA MAIOR OU IGUAL A 6 M², SEM VÃO. AF_05/2018</t>
  </si>
  <si>
    <t xml:space="preserve"> 98443 </t>
  </si>
  <si>
    <t>PAREDE DE MADEIRA COMPENSADA PARA CONSTRUÇÃO TEMPORÁRIA EM CHAPA SIMPLES, EXTERNA, COM ÁREA LÍQUIDA MENOR QUE 6 M², SEM VÃO. AF_05/2018</t>
  </si>
  <si>
    <t xml:space="preserve"> 98442 </t>
  </si>
  <si>
    <t>PAREDE DE MADEIRA COMPENSADA PARA CONSTRUÇÃO TEMPORÁRIA EM CHAPA SIMPLES, EXTERNA, COM ÁREA LÍQUIDA MAIOR OU IGUAL A 6 M², SEM VÃO. AF_05/2018</t>
  </si>
  <si>
    <t xml:space="preserve"> 98441 </t>
  </si>
  <si>
    <t>INEL - INSTALAÇÃO ELÉTRICA/ELETRIFICAÇÃO E ILUMINAÇÃO EXTERNA</t>
  </si>
  <si>
    <t>LÂMPADA COMPACTA FLUORESCENTE DE 15 W, BASE E27 - FORNECIMENTO E INSTALAÇÃO. AF_02/2020</t>
  </si>
  <si>
    <t xml:space="preserve"> 97611 </t>
  </si>
  <si>
    <t>LUMINÁRIA TIPO SPOT, DE SOBREPOR, COM 1 LÂMPADA FLUORESCENTE DE 15 W, SEM REATOR - FORNECIMENTO E INSTALAÇÃO. AF_02/2020</t>
  </si>
  <si>
    <t xml:space="preserve"> 97593 </t>
  </si>
  <si>
    <t>LUMINÁRIA TIPO CALHA, DE SOBREPOR, COM 2 LÂMPADAS TUBULARES FLUORESCENTES DE 36 W, COM REATOR DE PARTIDA RÁPIDA - FORNECIMENTO E INSTALAÇÃO. AF_02/2020</t>
  </si>
  <si>
    <t xml:space="preserve"> 97586 </t>
  </si>
  <si>
    <t>REATERRO MANUAL APILOADO COM SOQUETE. AF_10/2017</t>
  </si>
  <si>
    <t xml:space="preserve"> 96995 </t>
  </si>
  <si>
    <t>CONDULETE DE PVC, TIPO LB, PARA ELETRODUTO DE PVC SOLDÁVEL DN 25 MM (3/4''), APARENTE - FORNECIMENTO E INSTALAÇÃO. AF_10/2022</t>
  </si>
  <si>
    <t xml:space="preserve"> 95811 </t>
  </si>
  <si>
    <t>CONDULETE DE PVC, TIPO B, PARA ELETRODUTO DE PVC SOLDÁVEL DN 25 MM (3/4''), APARENTE - FORNECIMENTO E INSTALAÇÃO. AF_10/2022</t>
  </si>
  <si>
    <t xml:space="preserve"> 95805 </t>
  </si>
  <si>
    <t>LASTRO DE CONCRETO MAGRO, APLICADO EM PISOS, LAJES SOBRE SOLO OU RADIERS, ESPESSURA DE 5 CM. AF_07/2016</t>
  </si>
  <si>
    <t xml:space="preserve"> 95241 </t>
  </si>
  <si>
    <t>LASTRO DE CONCRETO MAGRO, APLICADO EM PISOS, LAJES SOBRE SOLO OU RADIERS, ESPESSURA DE 3 CM. AF_07/2016</t>
  </si>
  <si>
    <t xml:space="preserve"> 95240 </t>
  </si>
  <si>
    <t>ESQV - ESQUADRIAS/FERRAGENS/VIDROS</t>
  </si>
  <si>
    <t>JANELA DE AÇO TIPO BASCULANTE PARA VIDROS, COM BATENTE, FERRAGENS E PINTURA ANTICORROSIVA. EXCLUSIVE VIDROS, ACABAMENTO, ALIZAR E CONTRAMARCO. FORNECIMENTO E INSTALAÇÃO. AF_12/2019</t>
  </si>
  <si>
    <t xml:space="preserve"> 94559 </t>
  </si>
  <si>
    <t>COBE - COBERTURA</t>
  </si>
  <si>
    <t>TELHAMENTO COM TELHA ONDULADA DE FIBROCIMENTO E = 6 MM, COM RECOBRIMENTO LATERAL DE 1 1/4 DE ONDA PARA TELHADO COM INCLINAÇÃO MÁXIMA DE 10°, COM ATÉ 2 ÁGUAS, INCLUSO IÇAMENTO. AF_07/2019</t>
  </si>
  <si>
    <t xml:space="preserve"> 94210 </t>
  </si>
  <si>
    <t>ESCAVAÇÃO MANUAL DE VALA COM PROFUNDIDADE MENOR OU IGUAL A 1,30 M. AF_02/2021</t>
  </si>
  <si>
    <t xml:space="preserve"> 93358 </t>
  </si>
  <si>
    <t>TRAMA DE MADEIRA COMPOSTA POR TERÇAS PARA TELHADOS DE ATÉ 2 ÁGUAS PARA TELHA ONDULADA DE FIBROCIMENTO, METÁLICA, PLÁSTICA OU TERMOACÚSTICA, INCLUSO TRANSPORTE VERTICAL. AF_07/2019</t>
  </si>
  <si>
    <t xml:space="preserve"> 92543 </t>
  </si>
  <si>
    <t>INTERRUPTOR SIMPLES (1 MÓDULO) COM 2 TOMADAS DE EMBUTIR 2P+T 10 A, INCLUINDO SUPORTE E PLACA - FORNECIMENTO E INSTALAÇÃO. AF_03/2023</t>
  </si>
  <si>
    <t xml:space="preserve"> 92025 </t>
  </si>
  <si>
    <t>TOMADA BAIXA DE EMBUTIR (1 MÓDULO), 2P+T 10 A, INCLUINDO SUPORTE E PLACA - FORNECIMENTO E INSTALAÇÃO. AF_03/2023</t>
  </si>
  <si>
    <t xml:space="preserve"> 92000 </t>
  </si>
  <si>
    <t>CAIXA OCTOGONAL 3" X 3", PVC, INSTALADA EM LAJE - FORNECIMENTO E INSTALAÇÃO. AF_03/2023</t>
  </si>
  <si>
    <t xml:space="preserve"> 91937 </t>
  </si>
  <si>
    <t>CABO DE COBRE FLEXÍVEL ISOLADO, 2,5 MM², ANTI-CHAMA 450/750 V, PARA CIRCUITOS TERMINAIS - FORNECIMENTO E INSTALAÇÃO. AF_03/2023</t>
  </si>
  <si>
    <t xml:space="preserve"> 91926 </t>
  </si>
  <si>
    <t>CABO DE COBRE FLEXÍVEL ISOLADO, 1,5 MM², ANTI-CHAMA 450/750 V, PARA CIRCUITOS TERMINAIS - FORNECIMENTO E INSTALAÇÃO. AF_03/2023</t>
  </si>
  <si>
    <t xml:space="preserve"> 91924 </t>
  </si>
  <si>
    <t>CURVA 90 GRAUS PARA ELETRODUTO, PVC, ROSCÁVEL, DN 20 MM (1/2"), PARA CIRCUITOS TERMINAIS, INSTALADA EM PAREDE - FORNECIMENTO E INSTALAÇÃO. AF_03/2023</t>
  </si>
  <si>
    <t xml:space="preserve"> 91911 </t>
  </si>
  <si>
    <t>ELETRODUTO RÍGIDO ROSCÁVEL, PVC, DN 20 MM (1/2"), PARA CIRCUITOS TERMINAIS, INSTALADO EM PAREDE - FORNECIMENTO E INSTALAÇÃO. AF_03/2023</t>
  </si>
  <si>
    <t xml:space="preserve"> 91870 </t>
  </si>
  <si>
    <t>ELETRODUTO RÍGIDO ROSCÁVEL, PVC, DN 20 MM (1/2"), PARA CIRCUITOS TERMINAIS, INSTALADO EM FORRO - FORNECIMENTO E INSTALAÇÃO. AF_03/2023</t>
  </si>
  <si>
    <t xml:space="preserve"> 91862 </t>
  </si>
  <si>
    <t>PORTA EM ALUMÍNIO DE ABRIR TIPO VENEZIANA COM GUARNIÇÃO, FIXAÇÃO COM PARAFUSOS - FORNECIMENTO E INSTALAÇÃO. AF_12/2019</t>
  </si>
  <si>
    <t xml:space="preserve"> 91341 </t>
  </si>
  <si>
    <t>INHI - INSTALAÇÕES HIDROS SANITÁRIAS</t>
  </si>
  <si>
    <t>FIXAÇÃO DE TUBOS VERTICAIS DE PPR DIÂMETROS MENORES OU IGUAIS A 40 MM COM ABRAÇADEIRA METÁLICA RÍGIDA TIPO D 1/2", FIXADA EM PERFILADO EM ALVENARIA. AF_05/2015</t>
  </si>
  <si>
    <t xml:space="preserve"> 91173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</si>
  <si>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</si>
  <si>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</si>
  <si>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PINTURA LÁTEX ACRÍLICA PREMIUM, APLICAÇÃO MANUAL EM PAREDES, DUAS DEMÃOS. AF_04/2023</t>
  </si>
  <si>
    <t xml:space="preserve"> 88489 </t>
  </si>
  <si>
    <t>DISJUNTOR MONOPOLAR TIPO NEMA, CORRENTE NOMINAL DE 35 ATÉ 50A - FORNECIMENTO E INSTALAÇÃO. AF_10/2020</t>
  </si>
  <si>
    <t xml:space="preserve"> 101891 </t>
  </si>
  <si>
    <t>QUADRO DE DISTRIBUIÇÃO DE ENERGIA EM PVC, DE EMBUTIR, SEM BARRAMENTO, PARA 6 DISJUNTORES - FORNECIMENTO E INSTALAÇÃO. AF_10/2020</t>
  </si>
  <si>
    <t xml:space="preserve"> 101876 </t>
  </si>
  <si>
    <t>ALVENARIA DE EMBASAMENTO COM BLOCO ESTRUTURAL DE CONCRETO, DE 14X19X29CM E ARGAMASSA DE ASSENTAMENTO COM PREPARO EM BETONEIRA. AF_05/2020</t>
  </si>
  <si>
    <t xml:space="preserve"> 101165 </t>
  </si>
  <si>
    <t>PORTA DE MADEIRA, FOLHA LEVE (NBR 15930), DE 600 X 2100 MM, E = 35 MM, NUCLEO COLMEIA, CAPA LISA EM HDF, ACABAMENTO MELAMINICO EM PADRAO MADEIRA</t>
  </si>
  <si>
    <t xml:space="preserve"> 00043777 </t>
  </si>
  <si>
    <t>VALVULA DE DESCARGA EM METAL CROMADO PARA MICTORIO COM ACIONAMENTO POR PRESSAO E FECHAMENTO AUTOMATICO</t>
  </si>
  <si>
    <t xml:space="preserve"> 00021112 </t>
  </si>
  <si>
    <t>CAIXA SIFONADA, PVC, 150 X 150 X 50 MM, COM GRELHA QUADRADA, BRANCA (NBR 5688)</t>
  </si>
  <si>
    <t xml:space="preserve"> 00011712 </t>
  </si>
  <si>
    <t>MICTORIO COLETIVO ACO INOX (AISI 304), E = 0,8 MM, DE *100 X 40 X 30* CM (C X A X P)</t>
  </si>
  <si>
    <t xml:space="preserve"> 00011697 </t>
  </si>
  <si>
    <t>JUNCAO SIMPLES, PVC, 45 GRAUS, DN 100 X 100 MM, SERIE NORMAL PARA ESGOTO PREDIAL</t>
  </si>
  <si>
    <t xml:space="preserve"> 00003670 </t>
  </si>
  <si>
    <t>JUNCAO SIMPLES DE REDUCAO, PVC, DN 100 X 50 MM, SERIE NORMAL PARA ESGOTO PREDIAL</t>
  </si>
  <si>
    <t xml:space="preserve"> 00003659 </t>
  </si>
  <si>
    <t>FECHADURA ESPELHO PARA PORTA EXTERNA, EM ACO INOX (MAQUINA, TESTA E CONTRA-TESTA) E EM ZAMAC (MACANETA, LINGUETA E TRINCOS) COM ACABAMENTO CROMADO, MAQUINA DE 40 MM, INCLUINDO CHAVE TIPO CILINDRO</t>
  </si>
  <si>
    <t xml:space="preserve"> 00003080 </t>
  </si>
  <si>
    <t>PISO - PISOS</t>
  </si>
  <si>
    <t>PISO CIMENTADO, TRAÇO 1:3 (CIMENTO E AREIA), ACABAMENTO LISO, ESPESSURA 2,0 CM, PREPARO MECÂNICO DA ARGAMASSA. AF_09/2020</t>
  </si>
  <si>
    <t xml:space="preserve"> 98679 </t>
  </si>
  <si>
    <t>CAIXA ENTERRADA HIDRÁULICA RETANGULAR, EM ALVENARIA COM BLOCOS DE CONCRETO, DIMENSÕES INTERNAS: 0,6X0,6X0,6 M PARA REDE DE ESGOTO. AF_12/2020</t>
  </si>
  <si>
    <t xml:space="preserve"> 97906 </t>
  </si>
  <si>
    <t>CAIXA ENTERRADA ELÉTRICA RETANGULAR, EM ALVENARIA COM TIJOLOS CERÂMICOS MACIÇOS, FUNDO COM BRITA, DIMENSÕES INTERNAS: 0,3X0,3X0,3 M. AF_12/2020</t>
  </si>
  <si>
    <t xml:space="preserve"> 97886 </t>
  </si>
  <si>
    <t>HASTE DE ATERRAMENTO 5/8  PARA SPDA - FORNECIMENTO E INSTALAÇÃO. AF_12/2017</t>
  </si>
  <si>
    <t xml:space="preserve"> 96985 </t>
  </si>
  <si>
    <t>CABO DE COBRE FLEXÍVEL ISOLADO, 16 MM², ANTI-CHAMA 450/750 V, PARA DISTRIBUIÇÃO - FORNECIMENTO E INSTALAÇÃO. AF_12/2015</t>
  </si>
  <si>
    <t xml:space="preserve"> 92981 </t>
  </si>
  <si>
    <t>INTERRUPTOR SIMPLES (3 MÓDULOS), 10A/250V, INCLUINDO SUPORTE E PLACA - FORNECIMENTO E INSTALAÇÃO. AF_03/2023</t>
  </si>
  <si>
    <t xml:space="preserve"> 91967 </t>
  </si>
  <si>
    <t>INTERRUPTOR SIMPLES (2 MÓDULOS), 10A/250V, INCLUINDO SUPORTE E PLACA - FORNECIMENTO E INSTALAÇÃO. AF_03/2023</t>
  </si>
  <si>
    <t xml:space="preserve"> 91959 </t>
  </si>
  <si>
    <t>CABO DE COBRE FLEXÍVEL ISOLADO, 4 MM², ANTI-CHAMA 450/750 V, PARA CIRCUITOS TERMINAIS - FORNECIMENTO E INSTALAÇÃO. AF_03/2023</t>
  </si>
  <si>
    <t xml:space="preserve"> 91928 </t>
  </si>
  <si>
    <t>CURVA 90 GRAUS PARA ELETRODUTO, PVC, ROSCÁVEL, DN 25 MM (3/4"), PARA CIRCUITOS TERMINAIS, INSTALADA EM FORRO - FORNECIMENTO E INSTALAÇÃO. AF_03/2023</t>
  </si>
  <si>
    <t xml:space="preserve"> 91890 </t>
  </si>
  <si>
    <t>LUVA PARA ELETRODUTO, PVC, ROSCÁVEL, DN 20 MM (1/2"), PARA CIRCUITOS TERMINAIS, INSTALADA EM PAREDE - FORNECIMENTO E INSTALAÇÃO. AF_03/2023</t>
  </si>
  <si>
    <t xml:space="preserve"> 91882 </t>
  </si>
  <si>
    <t>LUVA PARA ELETRODUTO, PVC, ROSCÁVEL, DN 25 MM (3/4"), PARA CIRCUITOS TERMINAIS, INSTALADA EM FORRO - FORNECIMENTO E INSTALAÇÃO. AF_03/2023</t>
  </si>
  <si>
    <t xml:space="preserve"> 91875 </t>
  </si>
  <si>
    <t>ELETRODUTO RÍGIDO ROSCÁVEL, PVC, DN 25 MM (3/4"), PARA CIRCUITOS TERMINAIS, INSTALADO EM PAREDE - FORNECIMENTO E INSTALAÇÃO. AF_03/2023</t>
  </si>
  <si>
    <t xml:space="preserve"> 91871 </t>
  </si>
  <si>
    <t>ELETRODUTO RÍGIDO ROSCÁVEL, PVC, DN 25 MM (3/4"), PARA CIRCUITOS TERMINAIS, INSTALADO EM FORRO - FORNECIMENTO E INSTALAÇÃO. AF_03/2023</t>
  </si>
  <si>
    <t xml:space="preserve"> 91863 </t>
  </si>
  <si>
    <t>FECHADURA DE EMBUTIR PARA PORTA DE BANHEIRO, COMPLETA, ACABAMENTO PADRÃO POPULAR, INCLUSO EXECUÇÃO DE FURO - FORNECIMENTO E INSTALAÇÃO. AF_12/2019</t>
  </si>
  <si>
    <t xml:space="preserve"> 91305 </t>
  </si>
  <si>
    <t>PORTA DE MADEIRA PARA PINTURA, SEMI-OCA (LEVE OU MÉDIA), 80X210CM, ESPESSURA DE 3,5CM, INCLUSO DOBRADIÇAS - FORNECIMENTO E INSTALAÇÃO. AF_12/2019</t>
  </si>
  <si>
    <t xml:space="preserve"> 90822 </t>
  </si>
  <si>
    <t>CHUMBAMENTO LINEAR EM ALVENARIA PARA RAMAIS/DISTRIBUIÇÃO COM DIÂMETROS MENORES OU IGUAIS A 40 MM. AF_05/2015</t>
  </si>
  <si>
    <t xml:space="preserve"> 90466 </t>
  </si>
  <si>
    <t>RASGO EM ALVENARIA PARA RAMAIS/ DISTRIBUIÇÃO COM DIAMETROS MENORES OU IGUAIS A 40 MM. AF_05/2015</t>
  </si>
  <si>
    <t xml:space="preserve"> 90443 </t>
  </si>
  <si>
    <t>KIT DE REGISTRO DE PRESSÃO BRUTO DE LATÃO ¾", INCLUSIVE CONEXÕES, ROSCÁVEL, INSTALADO EM RAMAL DE ÁGUA FRIA - FORNECIMENTO E INSTALAÇÃO. AF_12/2014</t>
  </si>
  <si>
    <t xml:space="preserve"> 89970 </t>
  </si>
  <si>
    <t>PONTO DE CONSUMO TERMINAL DE ÁGUA FRIA (SUBRAMAL) COM TUBULAÇÃO DE PVC, DN 25 MM, INSTALADO EM RAMAL DE ÁGUA, INCLUSOS RASGO E CHUMBAMENTO EM ALVENARIA. AF_12/2014</t>
  </si>
  <si>
    <t xml:space="preserve"> 89957 </t>
  </si>
  <si>
    <t>TE, PVC, SERIE NORMAL, ESGOTO PREDIAL, DN 50 X 50 MM, JUNTA ELÁSTICA, FORNECIDO E INSTALADO EM RAMAL DE DESCARGA OU RAMAL DE ESGOTO SANITÁRIO. AF_08/2022</t>
  </si>
  <si>
    <t xml:space="preserve"> 89784 </t>
  </si>
  <si>
    <t>CURVA CURTA 90 GRAUS, PVC, SERIE NORMAL, ESGOTO PREDIAL, DN 100 MM, JUNTA ELÁSTICA, FORNECIDO E INSTALADO EM RAMAL DE DESCARGA OU RAMAL DE ESGOTO SANITÁRIO. AF_08/2022</t>
  </si>
  <si>
    <t xml:space="preserve"> 89748 </t>
  </si>
  <si>
    <t>JOELHO 90 GRAUS, PVC, SERIE NORMAL, ESGOTO PREDIAL, DN 50 MM, JUNTA ELÁSTICA, FORNECIDO E INSTALADO EM RAMAL DE DESCARGA OU RAMAL DE ESGOTO SANITÁRIO. AF_08/2022</t>
  </si>
  <si>
    <t xml:space="preserve"> 89731 </t>
  </si>
  <si>
    <t>JOELHO 90 GRAUS, PVC, SERIE NORMAL, ESGOTO PREDIAL, DN 40 MM, JUNTA SOLDÁVEL, FORNECIDO E INSTALADO EM RAMAL DE DESCARGA OU RAMAL DE ESGOTO SANITÁRIO. AF_08/2022</t>
  </si>
  <si>
    <t xml:space="preserve"> 89724 </t>
  </si>
  <si>
    <t>TUBO PVC, SERIE NORMAL, ESGOTO PREDIAL, DN 100 MM, FORNECIDO E INSTALADO EM RAMAL DE DESCARGA OU RAMAL DE ESGOTO SANITÁRIO. AF_08/2022</t>
  </si>
  <si>
    <t xml:space="preserve"> 89714 </t>
  </si>
  <si>
    <t>TUBO PVC, SERIE NORMAL, ESGOTO PREDIAL, DN 50 MM, FORNECIDO E INSTALADO EM RAMAL DE DESCARGA OU RAMAL DE ESGOTO SANITÁRIO. AF_08/2022</t>
  </si>
  <si>
    <t xml:space="preserve"> 89712 </t>
  </si>
  <si>
    <t>TUBO PVC, SERIE NORMAL, ESGOTO PREDIAL, DN 40 MM, FORNECIDO E INSTALADO EM RAMAL DE DESCARGA OU RAMAL DE ESGOTO SANITÁRIO. AF_08/2022</t>
  </si>
  <si>
    <t xml:space="preserve"> 89711 </t>
  </si>
  <si>
    <t>RALO SIFONADO, PVC, DN 100 X 40 MM, JUNTA SOLDÁVEL, FORNECIDO E INSTALADO EM RAMAL DE DESCARGA OU EM RAMAL DE ESGOTO SANITÁRIO. AF_08/2022</t>
  </si>
  <si>
    <t xml:space="preserve"> 89709 </t>
  </si>
  <si>
    <t>REVE - REVESTIMENTO E TRATAMENTO DE SUPERFÍCIES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</si>
  <si>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</si>
  <si>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89173 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</si>
  <si>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</si>
  <si>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 xml:space="preserve"> 89171 </t>
  </si>
  <si>
    <t>CHAPISCO APLICADO EM ALVENARIA (COM PRESENÇA DE VÃOS) E ESTRUTURAS DE CONCRETO DE FACHADA, COM ROLO PARA TEXTURA ACRÍLICA.  ARGAMASSA INDUSTRIALIZADA COM PREPARO EM MISTURADOR 300 KG. AF_10/2022</t>
  </si>
  <si>
    <t xml:space="preserve"> 87903 </t>
  </si>
  <si>
    <t>CHAPISCO APLICADO NO TETO OU EM ALVENARIA E ESTRUTURA, COM ROLO PARA TEXTURA ACRÍLICA. ARGAMASSA INDUSTRIALIZADA COM PREPARO EM MISTURADOR 300 KG. AF_10/2022</t>
  </si>
  <si>
    <t xml:space="preserve"> 87885 </t>
  </si>
  <si>
    <t>EMBOÇO OU MASSA ÚNICA EM ARGAMASSA TRAÇO 1:2:8, PREPARO MANUAL, APLICADA MANUALMENTE EM PANOS DE FACHADA COM PRESENÇA DE VÃOS, ESPESSURA DE 25 MM. AF_08/2022</t>
  </si>
  <si>
    <t xml:space="preserve"> 87777 </t>
  </si>
  <si>
    <t>MASSA ÚNICA, PARA RECEBIMENTO DE PINTURA, EM ARGAMASSA TRAÇO 1:2:8, PREPARO MANUAL, APLICADA MANUALMENTE EM FACES INTERNAS DE PAREDES, ESPESSURA DE 10MM, COM EXECUÇÃO DE TALISCAS. AF_06/2014</t>
  </si>
  <si>
    <t xml:space="preserve"> 87548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</si>
  <si>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</si>
  <si>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86943 </t>
  </si>
  <si>
    <t>VASO SANITÁRIO SIFONADO COM CAIXA ACOPLADA LOUÇA BRANCA - FORNECIMENTO E INSTALAÇÃO. AF_01/2020</t>
  </si>
  <si>
    <t xml:space="preserve"> 86888 </t>
  </si>
  <si>
    <t>PARE - PAREDES/PAINEIS</t>
  </si>
  <si>
    <t>ALVENARIA DE VEDAÇÃO DE BLOCOS CERÂMICOS FURADOS NA HORIZONTAL DE 9X19X19 CM (ESPESSURA 9 CM) E ARGAMASSA DE ASSENTAMENTO COM PREPARO EM BETONEIRA. AF_12/2021</t>
  </si>
  <si>
    <t xml:space="preserve"> 103328 </t>
  </si>
  <si>
    <t>CHUVEIRO ELÉTRICO COMUM CORPO PLÁSTICO, TIPO DUCHA  FORNECIMENTO E INSTALAÇÃO. AF_01/2020</t>
  </si>
  <si>
    <t xml:space="preserve"> 100860 </t>
  </si>
  <si>
    <t>TELA PLASTICA TECIDA LISTRADA BRANCA E LARANJA, TIPO GUARDA CORPO, EM POLIETILENO MONOFILADO, ROLO 1,20 X 50 M (L X C)</t>
  </si>
  <si>
    <t xml:space="preserve"> 00037525 </t>
  </si>
  <si>
    <t>CAIXA DE GORDURA SIMPLES, CIRCULAR, EM CONCRETO PRÉ-MOLDADO, DIÂMETRO INTERNO = 0,4 M, ALTURA INTERNA = 0,4 M. AF_12/2020</t>
  </si>
  <si>
    <t xml:space="preserve"> 98102 </t>
  </si>
  <si>
    <t>INTERRUPTOR SIMPLES (1 MÓDULO) COM 1 TOMADA DE EMBUTIR 2P+T 10 A, INCLUINDO SUPORTE E PLACA - FORNECIMENTO E INSTALAÇÃO. AF_03/2023</t>
  </si>
  <si>
    <t xml:space="preserve"> 92023 </t>
  </si>
  <si>
    <t>TOMADA BAIXA DE EMBUTIR (2 MÓDULOS), 2P+T 10 A, INCLUINDO SUPORTE E PLACA - FORNECIMENTO E INSTALAÇÃO. AF_03/2023</t>
  </si>
  <si>
    <t xml:space="preserve"> 92008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</si>
  <si>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</si>
  <si>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86934 </t>
  </si>
  <si>
    <t>FECHADURA ROSETA REDONDA PARA PORTA DE BANHEIRO, EM ACO INOX (MAQUINA, TESTA E CONTRA-TESTA) E EM ZAMAC (MACANETA, LINGUETA E TRINCOS) COM ACABAMENTO CROMADO, MAQUINA DE 40 MM, INCLUINDO CHAVE TIPO TRANQUETA</t>
  </si>
  <si>
    <t xml:space="preserve"> 00003097 </t>
  </si>
  <si>
    <t>INES - INSTALAÇÕES ESPECIAIS</t>
  </si>
  <si>
    <t>CABO TELEFÔNICO CCI-50 4 PARES, SEM BLINDAGEM, INSTALADO EM DISTRIBUIÇÃO DE EDIFICAÇÃO RESIDENCIAL - FORNECIMENTO E INSTALAÇÃO. AF_11/2019</t>
  </si>
  <si>
    <t xml:space="preserve"> 98283 </t>
  </si>
  <si>
    <t>LÂMPADA COMPACTA FLUORESCENTE DE 20 W, BASE E27 - FORNECIMENTO E INSTALAÇÃO. AF_02/2020</t>
  </si>
  <si>
    <t xml:space="preserve"> 97612 </t>
  </si>
  <si>
    <t>SUPORTE PARAFUSADO COM PLACA DE ENCAIXE 4" X 2" ALTO (2,00 M DO PISO) PARA PONTO ELÉTRICO - FORNECIMENTO E INSTALAÇÃO. AF_03/2023</t>
  </si>
  <si>
    <t xml:space="preserve"> 91945 </t>
  </si>
  <si>
    <t>PORTA DE MADEIRA PARA PINTURA, SEMI-OCA (LEVE OU MÉDIA), 60X210CM, ESPESSURA DE 3,5CM, INCLUSO DOBRADIÇAS - FORNECIMENTO E INSTALAÇÃO. AF_12/2019</t>
  </si>
  <si>
    <t xml:space="preserve"> 90820 </t>
  </si>
  <si>
    <t>TE, PVC, SERIE NORMAL, ESGOTO PREDIAL, DN 100 X 100 MM, JUNTA ELÁSTICA, FORNECIDO E INSTALADO EM RAMAL DE DESCARGA OU RAMAL DE ESGOTO SANITÁRIO. AF_08/2022</t>
  </si>
  <si>
    <t xml:space="preserve"> 89796 </t>
  </si>
  <si>
    <t>JOELHO 45 GRAUS, PVC, SERIE NORMAL, ESGOTO PREDIAL, DN 40 MM, JUNTA SOLDÁVEL, FORNECIDO E INSTALADO EM RAMAL DE DESCARGA OU RAMAL DE ESGOTO SANITÁRIO. AF_08/2022</t>
  </si>
  <si>
    <t xml:space="preserve"> 89726 </t>
  </si>
  <si>
    <t>CAIXA SIFONADA, PVC, DN 100 X 100 X 50 MM, FORNECIDA E INSTALADA EM RAMAIS DE ENCAMINHAMENTO DE ÁGUA PLUVIAL. AF_06/2022</t>
  </si>
  <si>
    <t xml:space="preserve"> 89482 </t>
  </si>
  <si>
    <t>QUADRO DE DISTRIBUIÇÃO DE ENERGIA EM CHAPA DE AÇO GALVANIZADO, DE EMBUTIR, COM BARRAMENTO TRIFÁSICO, PARA 12 DISJUNTORES DIN 100A - FORNECIMENTO E INSTALAÇÃO. AF_10/2020</t>
  </si>
  <si>
    <t xml:space="preserve"> 101875 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</si>
  <si>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</si>
  <si>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 xml:space="preserve"> 100665 </t>
  </si>
  <si>
    <t>CAIXA DE PASSAGEM PARA TELEFONE 15X15X10CM (SOBREPOR), FORNECIMENTO E INSTALACAO. AF_11/2019</t>
  </si>
  <si>
    <t xml:space="preserve"> 100556 </t>
  </si>
  <si>
    <t>JARDINEIRO COM ENCARGOS COMPLEMENTARES</t>
  </si>
  <si>
    <t xml:space="preserve"> 88441 </t>
  </si>
  <si>
    <t>URBA - URBANIZAÇÃO</t>
  </si>
  <si>
    <t>ENCARREGADO GERAL DE OBRAS COM ENCARGOS COMPLEMENTARES</t>
  </si>
  <si>
    <t xml:space="preserve"> 93572 </t>
  </si>
  <si>
    <t>SINAPI (90778) - Engenheiro Mecanico De Obra Pleno Com Encargos Complementares (Baseado SINAPI 90778)</t>
  </si>
  <si>
    <t xml:space="preserve"> SINAPI-4431 </t>
  </si>
  <si>
    <t>Planilha Orçamentária Analítica</t>
  </si>
  <si>
    <t xml:space="preserve">SUBSTITUÇÂO DE EQUIPAMENTOS HIDROMECÂNICOS E OBRAS CIVIS NA TORRE DE TOMADA D'ÁGUA </t>
  </si>
  <si>
    <t>R$ 3.750,76</t>
  </si>
  <si>
    <t>R$ 0,00</t>
  </si>
  <si>
    <t>Transporte</t>
  </si>
  <si>
    <t>Verba</t>
  </si>
  <si>
    <t>Aluguel</t>
  </si>
  <si>
    <t>Administração</t>
  </si>
  <si>
    <t>R$ 68,78</t>
  </si>
  <si>
    <t>R$ 12.972,90</t>
  </si>
  <si>
    <t>R$ 885.625,64</t>
  </si>
  <si>
    <t>R$ 155.275,50</t>
  </si>
  <si>
    <t>Equipamento para Aquisição Permanente</t>
  </si>
  <si>
    <t>R$ 44.023,23</t>
  </si>
  <si>
    <t>Totais por Tipo</t>
  </si>
  <si>
    <t>100,01%</t>
  </si>
  <si>
    <t>0,00%</t>
  </si>
  <si>
    <t>0,00</t>
  </si>
  <si>
    <t>0,02</t>
  </si>
  <si>
    <t>82,44</t>
  </si>
  <si>
    <t>272,55</t>
  </si>
  <si>
    <t>0,0000000</t>
  </si>
  <si>
    <t>0,0000845</t>
  </si>
  <si>
    <t>Caminhão carroceria com capacidade de 15 t - 188 kW</t>
  </si>
  <si>
    <t xml:space="preserve"> E9592 </t>
  </si>
  <si>
    <t>0,05</t>
  </si>
  <si>
    <t>6,45</t>
  </si>
  <si>
    <t>0,0072802</t>
  </si>
  <si>
    <t>DESMOLDANTE PROTETOR PARA FORMAS DE MADEIRA, DE BASE OLEOSA EMULSIONADA EM AGUA</t>
  </si>
  <si>
    <t xml:space="preserve"> 00002692 </t>
  </si>
  <si>
    <t>0,07</t>
  </si>
  <si>
    <t>10,69</t>
  </si>
  <si>
    <t>0,0066398</t>
  </si>
  <si>
    <t>FITA VEDA ROSCA EM ROLOS DE 18 MM X 50 M (L X C)</t>
  </si>
  <si>
    <t xml:space="preserve"> 00003148 </t>
  </si>
  <si>
    <t>0,12</t>
  </si>
  <si>
    <t>14.185,58</t>
  </si>
  <si>
    <t>0,0000084</t>
  </si>
  <si>
    <t>MISTURADOR DE ARGAMASSA, EIXO HORIZONTAL, CAPACIDADE DE MISTURA 300 KG, MOTOR ELETRICO TRIFASICO 220/380 V, POTENCIA 5 CV</t>
  </si>
  <si>
    <t xml:space="preserve"> 00037544 </t>
  </si>
  <si>
    <t>0,19</t>
  </si>
  <si>
    <t>20,68</t>
  </si>
  <si>
    <t>0,0093225</t>
  </si>
  <si>
    <t>PREGO DE ACO POLIDO COM CABECA 17 X 27 (2 1/2 X 11)</t>
  </si>
  <si>
    <t xml:space="preserve"> 00005069 </t>
  </si>
  <si>
    <t>0,22</t>
  </si>
  <si>
    <t>0,71</t>
  </si>
  <si>
    <t>0,3132000</t>
  </si>
  <si>
    <t>LUVA EM PVC RIGIDO ROSCAVEL, DE 1/2", PARA ELETRODUTO</t>
  </si>
  <si>
    <t xml:space="preserve"> 00001901 </t>
  </si>
  <si>
    <t>0,24</t>
  </si>
  <si>
    <t>2.600,00</t>
  </si>
  <si>
    <t>0,0000936</t>
  </si>
  <si>
    <t>LAVADORA DE ALTA PRESSAO (LAVA - JATO) PARA AGUA FRIA, PRESSAO DE OPERACAO ENTRE 1400 E 1900 LIB/POL2, VAZAO MAXIMA ENTRE  400 E 700 L/H, POTENCIA DE OPERACAO ENTRE 2,50 E 3,00 CV</t>
  </si>
  <si>
    <t xml:space="preserve"> 00000746 </t>
  </si>
  <si>
    <t>0,33</t>
  </si>
  <si>
    <t>1,05</t>
  </si>
  <si>
    <t>LUVA EM PVC RIGIDO ROSCAVEL, DE 3/4", PARA ELETRODUTO</t>
  </si>
  <si>
    <t xml:space="preserve"> 00001891 </t>
  </si>
  <si>
    <t>0,35</t>
  </si>
  <si>
    <t>0,79</t>
  </si>
  <si>
    <t>10,20</t>
  </si>
  <si>
    <t>0,0343174</t>
  </si>
  <si>
    <t xml:space="preserve"> E9767 </t>
  </si>
  <si>
    <t>0,36</t>
  </si>
  <si>
    <t>22,47</t>
  </si>
  <si>
    <t>0,0158684</t>
  </si>
  <si>
    <t>PREGO DE ACO POLIDO COM CABECA 15 X 15 (1 1/4 X 13)</t>
  </si>
  <si>
    <t xml:space="preserve"> 00020247 </t>
  </si>
  <si>
    <t>0,38</t>
  </si>
  <si>
    <t>2,43</t>
  </si>
  <si>
    <t>0,1566000</t>
  </si>
  <si>
    <t>CURVA 90 GRAUS, LONGA, DE PVC RIGIDO ROSCAVEL, DE 3/4", PARA ELETRODUTO</t>
  </si>
  <si>
    <t xml:space="preserve"> 00001879 </t>
  </si>
  <si>
    <t>0,52</t>
  </si>
  <si>
    <t>2,90</t>
  </si>
  <si>
    <t>0,1801617</t>
  </si>
  <si>
    <t>FITA VEDA ROSCA EM ROLOS DE 18 MM X 10 M (L X C)</t>
  </si>
  <si>
    <t xml:space="preserve"> 00003146 </t>
  </si>
  <si>
    <t>0,58</t>
  </si>
  <si>
    <t>1.459,51</t>
  </si>
  <si>
    <t>0,0003960</t>
  </si>
  <si>
    <t>SERRA CIRCULAR DE BANCADA COM MOTOR ELETRICO, POTENCIA DE *1600* W, PARA DISCO DE DIAMETRO DE 10" (250 MM)</t>
  </si>
  <si>
    <t xml:space="preserve"> 00014618 </t>
  </si>
  <si>
    <t>0,93</t>
  </si>
  <si>
    <t>0,6264000</t>
  </si>
  <si>
    <t>ADAPTADOR PVC SOLDAVEL CURTO COM BOLSA E ROSCA, 25 MM X 3/4", PARA AGUA FRIA</t>
  </si>
  <si>
    <t xml:space="preserve"> 00000065 </t>
  </si>
  <si>
    <t>0,63</t>
  </si>
  <si>
    <t>13,55</t>
  </si>
  <si>
    <t>0,0466232</t>
  </si>
  <si>
    <t>AJUDANTE DE ARMADOR (HORISTA)</t>
  </si>
  <si>
    <t xml:space="preserve"> 00006114 </t>
  </si>
  <si>
    <t>0,73</t>
  </si>
  <si>
    <t>0,54</t>
  </si>
  <si>
    <t>0,9164640</t>
  </si>
  <si>
    <t xml:space="preserve"> E9071 </t>
  </si>
  <si>
    <t>0,75</t>
  </si>
  <si>
    <t>3.498,64</t>
  </si>
  <si>
    <t>0,0002156</t>
  </si>
  <si>
    <t>VIBRADOR DE IMERSAO, DIAMETRO DA PONTEIRA DE *45* MM, COM MOTOR ELETRICO TRIFASICO DE 2 HP (2 CV)</t>
  </si>
  <si>
    <t xml:space="preserve"> 00013896 </t>
  </si>
  <si>
    <t>6.055,99</t>
  </si>
  <si>
    <t>0,0001297</t>
  </si>
  <si>
    <t>GUINCHO ELETRICO DE COLUNA, CAPACIDADE 400 KG, COM MOTO FREIO, MOTOR TRIFASICO DE 1,25 CV</t>
  </si>
  <si>
    <t xml:space="preserve"> 00036487 </t>
  </si>
  <si>
    <t>0,80</t>
  </si>
  <si>
    <t>0,20</t>
  </si>
  <si>
    <t>4,0037003</t>
  </si>
  <si>
    <t>ESPACADOR / DISTANCIADOR CIRCULAR COM ENTRADA LATERAL, EM PLASTICO, PARA VERGALHAO *4,2 A 12,5* MM, COBRIMENTO 20 MM</t>
  </si>
  <si>
    <t xml:space="preserve"> 00039017 </t>
  </si>
  <si>
    <t>0,87</t>
  </si>
  <si>
    <t>24,50</t>
  </si>
  <si>
    <t>0,0355442</t>
  </si>
  <si>
    <t>ARAME RECOZIDO 16 BWG, D = 1,65 MM (0,016 KG/M) OU 18 BWG, D = 1,25 MM (0,01 KG/M)</t>
  </si>
  <si>
    <t xml:space="preserve"> 00043132 </t>
  </si>
  <si>
    <t>0,99</t>
  </si>
  <si>
    <t>1,58</t>
  </si>
  <si>
    <t>LUVA SOLDAVEL COM ROSCA, PVC, 25 MM X 3/4", PARA AGUA FRIA PREDIAL</t>
  </si>
  <si>
    <t xml:space="preserve"> 00003906 </t>
  </si>
  <si>
    <t>1,03</t>
  </si>
  <si>
    <t>0,01</t>
  </si>
  <si>
    <t>102,9514668</t>
  </si>
  <si>
    <t>FERRAMENTAS - FAMILIA OPERADOR ESCAVADEIRA - HORISTA (ENCARGOS COMPLEMENTARES - COLETADO CAIXA)</t>
  </si>
  <si>
    <t xml:space="preserve"> 00043464 </t>
  </si>
  <si>
    <t>1,07</t>
  </si>
  <si>
    <t>21,63</t>
  </si>
  <si>
    <t>0,0495894</t>
  </si>
  <si>
    <t>PREGO DE ACO POLIDO COM CABECA 16 X 24 (2 1/4 X 12)</t>
  </si>
  <si>
    <t xml:space="preserve"> 00005067 </t>
  </si>
  <si>
    <t>1,11</t>
  </si>
  <si>
    <t>484.085,33</t>
  </si>
  <si>
    <t>0,0000023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</si>
  <si>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</si>
  <si>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00036531 </t>
  </si>
  <si>
    <t>1,14</t>
  </si>
  <si>
    <t>2,93</t>
  </si>
  <si>
    <t>0,3882000</t>
  </si>
  <si>
    <t>JOELHO PVC, SOLDAVEL, PB, 90 GRAUS, DN 50 MM, PARA ESGOTO PREDIAL</t>
  </si>
  <si>
    <t xml:space="preserve"> 00003526 </t>
  </si>
  <si>
    <t>1,17</t>
  </si>
  <si>
    <t>3,37</t>
  </si>
  <si>
    <t>0,3463717</t>
  </si>
  <si>
    <t>SARRAFO *2,5 X 7,5* CM EM PINUS, MISTA OU EQUIVALENTE DA REGIAO - BRUTA</t>
  </si>
  <si>
    <t xml:space="preserve"> 00004517 </t>
  </si>
  <si>
    <t>1,45</t>
  </si>
  <si>
    <t>6,90</t>
  </si>
  <si>
    <t>0,2097700</t>
  </si>
  <si>
    <t>1,50</t>
  </si>
  <si>
    <t>46,95</t>
  </si>
  <si>
    <t>0,0320000</t>
  </si>
  <si>
    <t>1,55</t>
  </si>
  <si>
    <t>2,24</t>
  </si>
  <si>
    <t>0,6936000</t>
  </si>
  <si>
    <t>JOELHO PVC, SOLDAVEL, BB, 45 GRAUS, DN 40 MM, PARA ESGOTO PREDIAL</t>
  </si>
  <si>
    <t xml:space="preserve"> 00003516 </t>
  </si>
  <si>
    <t>1,62</t>
  </si>
  <si>
    <t>54,06</t>
  </si>
  <si>
    <t>0,0299359</t>
  </si>
  <si>
    <t>MASSA PLASTICA PARA MARMORE/GRANITO</t>
  </si>
  <si>
    <t xml:space="preserve"> 00004823 </t>
  </si>
  <si>
    <t>1,71</t>
  </si>
  <si>
    <t>5.352,07</t>
  </si>
  <si>
    <t>0,0003192</t>
  </si>
  <si>
    <t>BETONEIRA CAPACIDADE NOMINAL 400 L, CAPACIDADE DE MISTURA  280 L, MOTOR ELETRICO TRIFASICO 220/380 V POTENCIA 2 CV, SEM CARREGADOR</t>
  </si>
  <si>
    <t xml:space="preserve"> 00010535 </t>
  </si>
  <si>
    <t>1,85</t>
  </si>
  <si>
    <t>67,92</t>
  </si>
  <si>
    <t>0,0271755</t>
  </si>
  <si>
    <t>CENTO</t>
  </si>
  <si>
    <t>PINO DE ACO COM FURO, HASTE = 27 MM (ACAO DIRETA)</t>
  </si>
  <si>
    <t xml:space="preserve"> 00037395 </t>
  </si>
  <si>
    <t>2,26</t>
  </si>
  <si>
    <t>11,2797000</t>
  </si>
  <si>
    <t>BUCHA DE NYLON SEM ABA S6, COM PARAFUSO DE 4,20 X 40 MM EM ACO ZINCADO COM ROSCA SOBERBA, CABECA CHATA E FENDA PHILLIPS</t>
  </si>
  <si>
    <t xml:space="preserve"> 00011950 </t>
  </si>
  <si>
    <t>2,56</t>
  </si>
  <si>
    <t>0,08</t>
  </si>
  <si>
    <t>32,0000000</t>
  </si>
  <si>
    <t>FERRAMENTAS - FAMILIA TOPOGRAFO - HORISTA (ENCARGOS COMPLEMENTARES - COLETADO CAIXA)</t>
  </si>
  <si>
    <t xml:space="preserve"> 00043469 </t>
  </si>
  <si>
    <t>2,64</t>
  </si>
  <si>
    <t>33,0620400</t>
  </si>
  <si>
    <t>PARAFUSO ROSCA SOBERBA ZINCADO CABECA CHATA FENDA SIMPLES 3,5 X 25 MM (1 ")</t>
  </si>
  <si>
    <t xml:space="preserve"> 00011055 </t>
  </si>
  <si>
    <t>100,00%</t>
  </si>
  <si>
    <t>2,76</t>
  </si>
  <si>
    <t>2,19</t>
  </si>
  <si>
    <t>1,2591449</t>
  </si>
  <si>
    <t>LIXA D'AGUA EM FOLHA, GRAO 100</t>
  </si>
  <si>
    <t xml:space="preserve"> 00038383 </t>
  </si>
  <si>
    <t>2,80</t>
  </si>
  <si>
    <t>0,76</t>
  </si>
  <si>
    <t>3,6881490</t>
  </si>
  <si>
    <t>JOELHO PVC, SOLDAVEL, 90 GRAUS, 25 MM, COR MARROM, PARA AGUA FRIA PREDIAL</t>
  </si>
  <si>
    <t xml:space="preserve"> 00003529 </t>
  </si>
  <si>
    <t>17,91</t>
  </si>
  <si>
    <t>3,00</t>
  </si>
  <si>
    <t>3,12</t>
  </si>
  <si>
    <t>0,9600000</t>
  </si>
  <si>
    <t>3,09</t>
  </si>
  <si>
    <t>2,52</t>
  </si>
  <si>
    <t>1,2264000</t>
  </si>
  <si>
    <t>SOQUETE DE BAQUELITE BASE E27, PARA LAMPADAS</t>
  </si>
  <si>
    <t xml:space="preserve"> 00012295 </t>
  </si>
  <si>
    <t>3,31</t>
  </si>
  <si>
    <t>43,84</t>
  </si>
  <si>
    <t>0,0754508</t>
  </si>
  <si>
    <t>CHAPA/PAINEL DE MADEIRA COMPENSADA RESINADA (MADEIRITE RESINADO ROSA) PARA FORMA DE CONCRETO, DE 2200 x 1100 MM, E = 17 MM</t>
  </si>
  <si>
    <t xml:space="preserve"> 00001358 </t>
  </si>
  <si>
    <t>3,36</t>
  </si>
  <si>
    <t>336,0000000</t>
  </si>
  <si>
    <t>3,48</t>
  </si>
  <si>
    <t>1,25</t>
  </si>
  <si>
    <t>2,7817395</t>
  </si>
  <si>
    <t>TE SOLDAVEL, PVC, 90 GRAUS, 25 MM, PARA AGUA FRIA PREDIAL (NBR 5648)</t>
  </si>
  <si>
    <t xml:space="preserve"> 00007139 </t>
  </si>
  <si>
    <t>3,99</t>
  </si>
  <si>
    <t>25,59</t>
  </si>
  <si>
    <t>0,1560000</t>
  </si>
  <si>
    <t>4,03</t>
  </si>
  <si>
    <t>0,70</t>
  </si>
  <si>
    <t>5,7500000</t>
  </si>
  <si>
    <t>4,43</t>
  </si>
  <si>
    <t>0,61</t>
  </si>
  <si>
    <t>7,2675634</t>
  </si>
  <si>
    <t>BUCHA DE NYLON SEM ABA S10, COM PARAFUSO DE 6,10 X 65 MM EM ACO ZINCADO COM ROSCA SOBERBA, CABECA CHATA E FENDA PHILLIPS</t>
  </si>
  <si>
    <t xml:space="preserve"> 00007568 </t>
  </si>
  <si>
    <t>4,46</t>
  </si>
  <si>
    <t>20,29</t>
  </si>
  <si>
    <t>0,2200000</t>
  </si>
  <si>
    <t>4,62</t>
  </si>
  <si>
    <t>15,79</t>
  </si>
  <si>
    <t>0,2923128</t>
  </si>
  <si>
    <t>TELA DE ACO SOLDADA GALVANIZADA/ZINCADA PARA ALVENARIA, FIO D = *1,24 MM, MALHA 25 X 25 MM</t>
  </si>
  <si>
    <t xml:space="preserve"> 00037411 </t>
  </si>
  <si>
    <t>4,77</t>
  </si>
  <si>
    <t>0,83</t>
  </si>
  <si>
    <t>4,93</t>
  </si>
  <si>
    <t>2,16</t>
  </si>
  <si>
    <t>2,2827420</t>
  </si>
  <si>
    <t>TELA DE ACO SOLDADA GALVANIZADA/ZINCADA PARA ALVENARIA, FIO D = *1,20 A 1,70* MM, MALHA 15 X 15 MM, (C X L) *50 X 7,5* CM</t>
  </si>
  <si>
    <t xml:space="preserve"> 00034557 </t>
  </si>
  <si>
    <t>5,04</t>
  </si>
  <si>
    <t>16,67</t>
  </si>
  <si>
    <t>0,3024000</t>
  </si>
  <si>
    <t>5,13</t>
  </si>
  <si>
    <t>4,53</t>
  </si>
  <si>
    <t>1,1328000</t>
  </si>
  <si>
    <t>VALVULA EM PLASTICO BRANCO PARA TANQUE OU LAVATORIO 1 ", SEM UNHO E SEM LADRAO</t>
  </si>
  <si>
    <t xml:space="preserve"> 00006153 </t>
  </si>
  <si>
    <t>5,28</t>
  </si>
  <si>
    <t>4,66</t>
  </si>
  <si>
    <t>ENGATE/RABICHO FLEXIVEL PLASTICO (PVC OU ABS) BRANCO 1/2 " X 30 CM</t>
  </si>
  <si>
    <t xml:space="preserve"> 00006141 </t>
  </si>
  <si>
    <t>5,30</t>
  </si>
  <si>
    <t>3,66</t>
  </si>
  <si>
    <t>1,4472380</t>
  </si>
  <si>
    <t>FITA ISOLANTE ADESIVA ANTICHAMA, USO ATE 750 V, EM ROLO DE 19 MM X 5 M</t>
  </si>
  <si>
    <t xml:space="preserve"> 00021127 </t>
  </si>
  <si>
    <t>5,51</t>
  </si>
  <si>
    <t>23,78</t>
  </si>
  <si>
    <t>0,2316000</t>
  </si>
  <si>
    <t>CAIXA DE PASSAGEM METALICA, DE SOBREPOR, COM TAMPA APARAFUSADA, DIMENSOES 15 X 15 X *10* CM</t>
  </si>
  <si>
    <t xml:space="preserve"> 00020254 </t>
  </si>
  <si>
    <t>5,79</t>
  </si>
  <si>
    <t>12,53</t>
  </si>
  <si>
    <t>0,4620000</t>
  </si>
  <si>
    <t>LAMPADA FLUORESCENTE COMPACTA 3U BRANCA 20 W, BASE E27 (127/220 V)</t>
  </si>
  <si>
    <t xml:space="preserve"> 00038780 </t>
  </si>
  <si>
    <t>5,85</t>
  </si>
  <si>
    <t>2,02</t>
  </si>
  <si>
    <t>2,8939500</t>
  </si>
  <si>
    <t>JOELHO PVC, SOLDAVEL, BB, 90 GRAUS, SEM ANEL, DN 40 MM, PARA ESGOTO PREDIAL SECUNDARIO</t>
  </si>
  <si>
    <t xml:space="preserve"> 00003517 </t>
  </si>
  <si>
    <t>5,86</t>
  </si>
  <si>
    <t>9,35</t>
  </si>
  <si>
    <t>RALO SIFONADO CILINDRICO, PVC, 100 X 40 MM,  COM GRELHA REDONDA BRANCA</t>
  </si>
  <si>
    <t xml:space="preserve"> 00011741 </t>
  </si>
  <si>
    <t>6,11</t>
  </si>
  <si>
    <t>7,19</t>
  </si>
  <si>
    <t>0,8502000</t>
  </si>
  <si>
    <t>TE SANITARIO, PVC, DN 50 X 50 MM, SERIE NORMAL, PARA ESGOTO PREDIAL</t>
  </si>
  <si>
    <t xml:space="preserve"> 00007097 </t>
  </si>
  <si>
    <t>6,23</t>
  </si>
  <si>
    <t>21,79</t>
  </si>
  <si>
    <t>0,2860705</t>
  </si>
  <si>
    <t>ARMADOR (HORISTA)</t>
  </si>
  <si>
    <t xml:space="preserve"> 00000378 </t>
  </si>
  <si>
    <t>99,99%</t>
  </si>
  <si>
    <t>6,25</t>
  </si>
  <si>
    <t>5,05</t>
  </si>
  <si>
    <t>1,2369083</t>
  </si>
  <si>
    <t>REJUNTE CIMENTICIO, QUALQUER COR</t>
  </si>
  <si>
    <t xml:space="preserve"> 00034357 </t>
  </si>
  <si>
    <t>6,38</t>
  </si>
  <si>
    <t>4,45</t>
  </si>
  <si>
    <t>1,4333598</t>
  </si>
  <si>
    <t>ELETRODUTO DE PVC RIGIDO ROSCAVEL DE 3/4 ", SEM LUVA</t>
  </si>
  <si>
    <t xml:space="preserve"> 00002674 </t>
  </si>
  <si>
    <t>6,89</t>
  </si>
  <si>
    <t>2,07</t>
  </si>
  <si>
    <t>3,3270000</t>
  </si>
  <si>
    <t>ANEL BORRACHA PARA TUBO ESGOTO PREDIAL, DN 50 MM (NBR 5688)</t>
  </si>
  <si>
    <t xml:space="preserve"> 00000296 </t>
  </si>
  <si>
    <t>7,00</t>
  </si>
  <si>
    <t>4,4307000</t>
  </si>
  <si>
    <t>TERMINAL A COMPRESSAO EM COBRE ESTANHADO PARA CABO 10 MM2, 1 FURO E 1 COMPRESSAO, PARA PARAFUSO DE FIXACAO M6</t>
  </si>
  <si>
    <t xml:space="preserve"> 00001574 </t>
  </si>
  <si>
    <t>7,07</t>
  </si>
  <si>
    <t>15,31</t>
  </si>
  <si>
    <t>TE SANITARIO, PVC, DN 100 X 100 MM, SERIE NORMAL, PARA ESGOTO PREDIAL</t>
  </si>
  <si>
    <t xml:space="preserve"> 00007091 </t>
  </si>
  <si>
    <t>7,20</t>
  </si>
  <si>
    <t>23,00</t>
  </si>
  <si>
    <t>7,25</t>
  </si>
  <si>
    <t>111,43</t>
  </si>
  <si>
    <t>0,0650953</t>
  </si>
  <si>
    <t>7,59</t>
  </si>
  <si>
    <t>47,44</t>
  </si>
  <si>
    <t>0,1600000</t>
  </si>
  <si>
    <t>7,95</t>
  </si>
  <si>
    <t>26,80</t>
  </si>
  <si>
    <t>0,2966610</t>
  </si>
  <si>
    <t>PASTA LUBRIFICANTE PARA TUBOS E CONEXOES COM JUNTA ELASTICA, EMBALAGEM DE *400* GR (USO EM PVC, ACO, POLIETILENO E OUTROS)</t>
  </si>
  <si>
    <t xml:space="preserve"> 00020078 </t>
  </si>
  <si>
    <t>8,02</t>
  </si>
  <si>
    <t>18,54</t>
  </si>
  <si>
    <t>0,4326000</t>
  </si>
  <si>
    <t>VALVULA EM PLASTICO CROMADO TIPO AMERICANA PARA PIA DE COZINHA 3.1/2 " X 1.1/2 ", SEM ADAPTADOR</t>
  </si>
  <si>
    <t xml:space="preserve"> 00006155 </t>
  </si>
  <si>
    <t>8,20</t>
  </si>
  <si>
    <t>12.637,89</t>
  </si>
  <si>
    <t>0,0006489</t>
  </si>
  <si>
    <t>COMPACTADOR DE SOLOS DE PERCURSAO (SOQUETE) COM MOTOR A GASOLINA 4 TEMPOS DE 4 HP (4 CV)</t>
  </si>
  <si>
    <t xml:space="preserve"> 00013458 </t>
  </si>
  <si>
    <t>8,37</t>
  </si>
  <si>
    <t>8,98</t>
  </si>
  <si>
    <t>0,9318000</t>
  </si>
  <si>
    <t>ANEL DE VEDACAO, PVC FLEXIVEL, 100 MM, PARA SAIDA DE BACIA / VASO SANITARIO</t>
  </si>
  <si>
    <t xml:space="preserve"> 00006138 </t>
  </si>
  <si>
    <t>8,62</t>
  </si>
  <si>
    <t>18,65</t>
  </si>
  <si>
    <t>CAIXA SIFONADA PVC, 100 X 100 X 50 MM, COM GRELHA REDONDA, BRANCA</t>
  </si>
  <si>
    <t xml:space="preserve"> 00005103 </t>
  </si>
  <si>
    <t>8,67</t>
  </si>
  <si>
    <t>64,94</t>
  </si>
  <si>
    <t>0,1335810</t>
  </si>
  <si>
    <t>ADESIVO PLASTICO PARA PVC, FRASCO COM *850* GR</t>
  </si>
  <si>
    <t xml:space="preserve"> 00000122 </t>
  </si>
  <si>
    <t>9,31</t>
  </si>
  <si>
    <t>1,16</t>
  </si>
  <si>
    <t>8,0301000</t>
  </si>
  <si>
    <t>SUPORTE DE FIXACAO PARA ESPELHO / PLACA 4" X 2", PARA 3 MODULOS, PARA INSTALACAO DE TOMADAS E INTERRUPTORES (SOMENTE SUPORTE)</t>
  </si>
  <si>
    <t xml:space="preserve"> 00038099 </t>
  </si>
  <si>
    <t>99,98%</t>
  </si>
  <si>
    <t>9,95</t>
  </si>
  <si>
    <t>1,29</t>
  </si>
  <si>
    <t>7,7164020</t>
  </si>
  <si>
    <t>JUNTA PLASTICA DE DILATACAO PARA PISOS, COR CINZA, 17 X 3 MM (ALTURA X ESPESSURA)</t>
  </si>
  <si>
    <t xml:space="preserve"> 00003671 </t>
  </si>
  <si>
    <t>10,08</t>
  </si>
  <si>
    <t>0,32</t>
  </si>
  <si>
    <t>31,5012094</t>
  </si>
  <si>
    <t>FERRAMENTAS - FAMILIA ENCANADOR - HORISTA (ENCARGOS COMPLEMENTARES - COLETADO CAIXA)</t>
  </si>
  <si>
    <t xml:space="preserve"> 00043461 </t>
  </si>
  <si>
    <t>10,16</t>
  </si>
  <si>
    <t>21.771,13</t>
  </si>
  <si>
    <t>0,0004669</t>
  </si>
  <si>
    <t>BETONEIRA, CAPACIDADE NOMINAL 600 L, CAPACIDADE DE MISTURA  360L, MOTOR ELETRICO TRIFASICO 220/380V, POTENCIA 4CV, EXCLUSO CARREGADOR</t>
  </si>
  <si>
    <t xml:space="preserve"> 00036397 </t>
  </si>
  <si>
    <t>10,46</t>
  </si>
  <si>
    <t>6,71</t>
  </si>
  <si>
    <t>1,5590549</t>
  </si>
  <si>
    <t>ADITIVO IMPERMEABILIZANTE DE PEGA NORMAL PARA ARGAMASSAS E CONCRETOS SEM ARMACAO, LIQUIDO E ISENTO DE CLORETOS</t>
  </si>
  <si>
    <t xml:space="preserve"> 00000123 </t>
  </si>
  <si>
    <t>10,93</t>
  </si>
  <si>
    <t>34,90</t>
  </si>
  <si>
    <t>10,98</t>
  </si>
  <si>
    <t>121,52</t>
  </si>
  <si>
    <t>0,0903793</t>
  </si>
  <si>
    <t>11,16</t>
  </si>
  <si>
    <t>2,40</t>
  </si>
  <si>
    <t>4,6503000</t>
  </si>
  <si>
    <t>CURVA 90 GRAUS, LONGA, DE PVC RIGIDO ROSCAVEL, DE 1/2", PARA ELETRODUTO</t>
  </si>
  <si>
    <t xml:space="preserve"> 00001870 </t>
  </si>
  <si>
    <t>11,97</t>
  </si>
  <si>
    <t>92.450,00</t>
  </si>
  <si>
    <t>0,0001295</t>
  </si>
  <si>
    <t>TANQUE DE ACO CARBONO NAO REVESTIDO, PARA TRANSPORTE DE AGUA COM CAPACIDADE DE 10 M3, COM BOMBA CENTRIFUGA POR TOMADA DE FORCA, VAZAO MAXIMA *75* M3/H (INCLUI MONTAGEM, NAO INCLUI CAMINHAO)</t>
  </si>
  <si>
    <t xml:space="preserve"> 00037736 </t>
  </si>
  <si>
    <t>12,07</t>
  </si>
  <si>
    <t>7,71</t>
  </si>
  <si>
    <t>1,5654000</t>
  </si>
  <si>
    <t>SIFAO / TUBO SINFONADO EXTENSIVEL/SANFONADO, UNIVERSAL/ SIMPLES, ENTRE *50 A 70* CM, DE PLASTICO BRANCO</t>
  </si>
  <si>
    <t xml:space="preserve"> 00044945 </t>
  </si>
  <si>
    <t>12,12</t>
  </si>
  <si>
    <t>1,56</t>
  </si>
  <si>
    <t>7,7704200</t>
  </si>
  <si>
    <t>CABO TELEFONICO CCI 50, 4 PARES, USO INTERNO, SEM BLINDAGEM</t>
  </si>
  <si>
    <t xml:space="preserve"> 00011904 </t>
  </si>
  <si>
    <t>99,97%</t>
  </si>
  <si>
    <t>12,44</t>
  </si>
  <si>
    <t>8,18</t>
  </si>
  <si>
    <t>1,5212924</t>
  </si>
  <si>
    <t>ACO CA-60, 4,2 MM, OU 5,0 MM, OU 6,0 MM, OU 7,0 MM, VERGALHAO</t>
  </si>
  <si>
    <t xml:space="preserve"> 00043059 </t>
  </si>
  <si>
    <t>12,68</t>
  </si>
  <si>
    <t>73,57</t>
  </si>
  <si>
    <t>0,1723739</t>
  </si>
  <si>
    <t>SOLUCAO PREPARADORA / LIMPADORA PARA PVC, FRASCO COM 1000 CM3</t>
  </si>
  <si>
    <t xml:space="preserve"> 00020083 </t>
  </si>
  <si>
    <t>13,30</t>
  </si>
  <si>
    <t>166,90</t>
  </si>
  <si>
    <t>0,0796722</t>
  </si>
  <si>
    <t>BOMBA DE CONCRETO</t>
  </si>
  <si>
    <t xml:space="preserve"> I7488 </t>
  </si>
  <si>
    <t>13,63</t>
  </si>
  <si>
    <t>3,67</t>
  </si>
  <si>
    <t>3,7128000</t>
  </si>
  <si>
    <t>ANEL BORRACHA PARA TUBO ESGOTO PREDIAL, DN 100 MM (NBR 5688)</t>
  </si>
  <si>
    <t xml:space="preserve"> 00000301 </t>
  </si>
  <si>
    <t>15,34</t>
  </si>
  <si>
    <t>2,9052000</t>
  </si>
  <si>
    <t>INTERRUPTOR SIMPLES 10A, 250V (APENAS MODULO)</t>
  </si>
  <si>
    <t xml:space="preserve"> 00038112 </t>
  </si>
  <si>
    <t>16,70</t>
  </si>
  <si>
    <t>106,35</t>
  </si>
  <si>
    <t>0,1570201</t>
  </si>
  <si>
    <t>REJUNTE EPOXI, QUALQUER COR</t>
  </si>
  <si>
    <t xml:space="preserve"> 00037329 </t>
  </si>
  <si>
    <t>17,99</t>
  </si>
  <si>
    <t>ESPELHO / PLACA DE 3 POSTOS 4" X 2", PARA INSTALACAO DE TOMADAS E INTERRUPTORES</t>
  </si>
  <si>
    <t xml:space="preserve"> 00038094 </t>
  </si>
  <si>
    <t>99,96%</t>
  </si>
  <si>
    <t>18,08</t>
  </si>
  <si>
    <t>28,87</t>
  </si>
  <si>
    <t>REGISTRO PRESSAO BRUTO EM LATAO FORJADO, BITOLA 3/4 " (REF 1400)</t>
  </si>
  <si>
    <t xml:space="preserve"> 00011753 </t>
  </si>
  <si>
    <t>18,58</t>
  </si>
  <si>
    <t>0,26</t>
  </si>
  <si>
    <t>71,4574980</t>
  </si>
  <si>
    <t>CONJUNTO ARRUELAS DE VEDACAO 5/16" PARA TELHA FIBROCIMENTO (UMA ARRUELA METALICA E UMA ARRUELA PVC - CONICAS)</t>
  </si>
  <si>
    <t xml:space="preserve"> 00001607 </t>
  </si>
  <si>
    <t>18,70</t>
  </si>
  <si>
    <t>5,14</t>
  </si>
  <si>
    <t>3,6388461</t>
  </si>
  <si>
    <t>GASOLINA COMUM</t>
  </si>
  <si>
    <t xml:space="preserve"> 00004222 </t>
  </si>
  <si>
    <t>19,56</t>
  </si>
  <si>
    <t>4,89</t>
  </si>
  <si>
    <t>4,0000000</t>
  </si>
  <si>
    <t>20,55</t>
  </si>
  <si>
    <t>0,57</t>
  </si>
  <si>
    <t>36,0522738</t>
  </si>
  <si>
    <t>TIJOLO CERAMICO MACICO COMUM *5 X 10 X 20* CM (L X A X C)</t>
  </si>
  <si>
    <t xml:space="preserve"> 00007258 </t>
  </si>
  <si>
    <t>21,44</t>
  </si>
  <si>
    <t>0,67</t>
  </si>
  <si>
    <t>EPI - FAMILIA TOPOGRAFO - HORISTA (ENCARGOS COMPLEMENTARES - COLETADO CAIXA)</t>
  </si>
  <si>
    <t xml:space="preserve"> 00043493 </t>
  </si>
  <si>
    <t>99,95%</t>
  </si>
  <si>
    <t>21,87</t>
  </si>
  <si>
    <t>1,9920000</t>
  </si>
  <si>
    <t>LAMPADA FLUORESCENTE COMPACTA 2U BRANCA 15 W, BASE E27 (127/220 V)</t>
  </si>
  <si>
    <t xml:space="preserve"> 00038191 </t>
  </si>
  <si>
    <t>22,14</t>
  </si>
  <si>
    <t>3,85</t>
  </si>
  <si>
    <t>22,70</t>
  </si>
  <si>
    <t>3,75</t>
  </si>
  <si>
    <t>6,0526500</t>
  </si>
  <si>
    <t>CAIXA OCTOGONAL DE FUNDO MOVEL, EM PVC, DE 3" X 3", PARA ELETRODUTO FLEXIVEL CORRUGADO</t>
  </si>
  <si>
    <t xml:space="preserve"> 00001871 </t>
  </si>
  <si>
    <t>23,21</t>
  </si>
  <si>
    <t>26,83</t>
  </si>
  <si>
    <t>0,8652000</t>
  </si>
  <si>
    <t>SUPORTE MAO-FRANCESA EM ACO, ABAS IGUAIS 40 CM, CAPACIDADE MINIMA 70 KG, BRANCO</t>
  </si>
  <si>
    <t xml:space="preserve"> 00037591 </t>
  </si>
  <si>
    <t>23,60</t>
  </si>
  <si>
    <t>73,76</t>
  </si>
  <si>
    <t>0,3200000</t>
  </si>
  <si>
    <t>99,94%</t>
  </si>
  <si>
    <t>24,56</t>
  </si>
  <si>
    <t>31,89</t>
  </si>
  <si>
    <t>0,7700000</t>
  </si>
  <si>
    <t>24,96</t>
  </si>
  <si>
    <t>4,0065102</t>
  </si>
  <si>
    <t>TUBO PVC  SERIE NORMAL, DN 40 MM, PARA ESGOTO  PREDIAL (NBR 5688)</t>
  </si>
  <si>
    <t xml:space="preserve"> 00009835 </t>
  </si>
  <si>
    <t>25,17</t>
  </si>
  <si>
    <t>9,71</t>
  </si>
  <si>
    <t>2,5920000</t>
  </si>
  <si>
    <t>CONDULETE EM PVC, TIPO "LB", SEM TAMPA, DE 1/2" OU 3/4"</t>
  </si>
  <si>
    <t xml:space="preserve"> 00012016 </t>
  </si>
  <si>
    <t>9,36</t>
  </si>
  <si>
    <t>16,38</t>
  </si>
  <si>
    <t>0,74</t>
  </si>
  <si>
    <t>18,0000000</t>
  </si>
  <si>
    <t>22,0000000</t>
  </si>
  <si>
    <t>99,93%</t>
  </si>
  <si>
    <t>25,98</t>
  </si>
  <si>
    <t>22,33</t>
  </si>
  <si>
    <t>1,1634000</t>
  </si>
  <si>
    <t>CURVA PVC CURTA 90 GRAUS, DN 100 MM, PARA ESGOTO PREDIAL</t>
  </si>
  <si>
    <t xml:space="preserve"> 00001966 </t>
  </si>
  <si>
    <t>26,25</t>
  </si>
  <si>
    <t>8,40</t>
  </si>
  <si>
    <t>3,1255500</t>
  </si>
  <si>
    <t>JOELHO PVC, SOLDAVEL, COM BUCHA DE LATAO, 90 GRAUS, 25 MM X 3/4", PARA AGUA FRIA PREDIAL</t>
  </si>
  <si>
    <t xml:space="preserve"> 00003524 </t>
  </si>
  <si>
    <t>26,35</t>
  </si>
  <si>
    <t>13,20</t>
  </si>
  <si>
    <t>1,9964054</t>
  </si>
  <si>
    <t>CAIBRO NAO APARELHADO *5 X 6* CM, EM MACARANDUBA, ANGELIM OU EQUIVALENTE DA REGIAO -  BRUTA</t>
  </si>
  <si>
    <t xml:space="preserve"> 00004430 </t>
  </si>
  <si>
    <t>27,51</t>
  </si>
  <si>
    <t>24,13</t>
  </si>
  <si>
    <t>1,1400555</t>
  </si>
  <si>
    <t>MOTORISTA DE CAMINHAO (HORISTA)</t>
  </si>
  <si>
    <t xml:space="preserve"> 00004093 </t>
  </si>
  <si>
    <t>28,28</t>
  </si>
  <si>
    <t>2,95</t>
  </si>
  <si>
    <t>9,5865000</t>
  </si>
  <si>
    <t>99,92%</t>
  </si>
  <si>
    <t>28,72</t>
  </si>
  <si>
    <t>7,18</t>
  </si>
  <si>
    <t>30,39</t>
  </si>
  <si>
    <t>4,33</t>
  </si>
  <si>
    <t>7,0184287</t>
  </si>
  <si>
    <t>TUBO PVC, SOLDAVEL, DE 25 MM, AGUA FRIA (NBR-5648)</t>
  </si>
  <si>
    <t xml:space="preserve"> 00009868 </t>
  </si>
  <si>
    <t>31,82</t>
  </si>
  <si>
    <t>1,01</t>
  </si>
  <si>
    <t>EPI - FAMILIA ENCANADOR - HORISTA (ENCARGOS COMPLEMENTARES - COLETADO CAIXA)</t>
  </si>
  <si>
    <t xml:space="preserve"> 00043485 </t>
  </si>
  <si>
    <t>99,91%</t>
  </si>
  <si>
    <t>33,16</t>
  </si>
  <si>
    <t>164,99</t>
  </si>
  <si>
    <t>0,2010000</t>
  </si>
  <si>
    <t>CAIXA DE GORDURA CILINDRICA EM CONCRETO SIMPLES,  PRE-MOLDADA, COM DIAMETRO DE 40 CM E ALTURA DE 45 CM, COM TAMPA</t>
  </si>
  <si>
    <t xml:space="preserve"> 00011881 </t>
  </si>
  <si>
    <t>34,06</t>
  </si>
  <si>
    <t>2,20</t>
  </si>
  <si>
    <t>15,4839267</t>
  </si>
  <si>
    <t>BLOCO DE VEDACAO DE CONCRETO, 9 X 19 X 39 CM (CLASSE C - NBR 6136)</t>
  </si>
  <si>
    <t xml:space="preserve"> 00000650 </t>
  </si>
  <si>
    <t>34,78</t>
  </si>
  <si>
    <t>20,44</t>
  </si>
  <si>
    <t>1,7013690</t>
  </si>
  <si>
    <t>PREGO DE ACO POLIDO COM CABECA 22 X 48 (4 1/4 X 5)</t>
  </si>
  <si>
    <t xml:space="preserve"> 00040568 </t>
  </si>
  <si>
    <t>34,88</t>
  </si>
  <si>
    <t>80,62</t>
  </si>
  <si>
    <t>TORNEIRA METALICA CROMADA, RETA, DE PAREDE, PARA COZINHA, SEM BICO, SEM AREJADOR, PADRAO POPULAR, 1/2 " OU 3/4 " (REF 1158)</t>
  </si>
  <si>
    <t xml:space="preserve"> 00013416 </t>
  </si>
  <si>
    <t>99,90%</t>
  </si>
  <si>
    <t>35,63</t>
  </si>
  <si>
    <t>21,74</t>
  </si>
  <si>
    <t>1,6390000</t>
  </si>
  <si>
    <t>35,67</t>
  </si>
  <si>
    <t>1,15</t>
  </si>
  <si>
    <t>31,0175418</t>
  </si>
  <si>
    <t>KWH</t>
  </si>
  <si>
    <t>ENERGIA ELETRICA ATE 2000 KWH INDUSTRIAL, SEM DEMANDA</t>
  </si>
  <si>
    <t xml:space="preserve"> 00002705 </t>
  </si>
  <si>
    <t>36,30</t>
  </si>
  <si>
    <t>55,00</t>
  </si>
  <si>
    <t>0,6600000</t>
  </si>
  <si>
    <t>QUADRO DE DISTRIBUICAO, SEM BARRAMENTO, EM PVC, DE EMBUTIR, PARA 6 DISJUNTORES NEMA OU 8 DISJUNTORES DIN</t>
  </si>
  <si>
    <t xml:space="preserve"> 00039795 </t>
  </si>
  <si>
    <t>99,89%</t>
  </si>
  <si>
    <t>36,77</t>
  </si>
  <si>
    <t>1,83</t>
  </si>
  <si>
    <t>20,0909132</t>
  </si>
  <si>
    <t>ABRACADEIRA EM ACO PARA AMARRACAO DE ELETRODUTOS, TIPO D, COM 1/2" E PARAFUSO DE FIXACAO</t>
  </si>
  <si>
    <t xml:space="preserve"> 00000392 </t>
  </si>
  <si>
    <t>37,17</t>
  </si>
  <si>
    <t>27,30</t>
  </si>
  <si>
    <t>1,3614043</t>
  </si>
  <si>
    <t>OPERADOR DE GUINCHO OU GUINCHEIRO</t>
  </si>
  <si>
    <t xml:space="preserve"> 00004253 </t>
  </si>
  <si>
    <t>38,16</t>
  </si>
  <si>
    <t>10,29</t>
  </si>
  <si>
    <t>3,7080790</t>
  </si>
  <si>
    <t>TUBO PVC SERIE NORMAL, DN 50 MM, PARA ESGOTO PREDIAL (NBR 5688)</t>
  </si>
  <si>
    <t xml:space="preserve"> 00009838 </t>
  </si>
  <si>
    <t>99,88%</t>
  </si>
  <si>
    <t>38,68</t>
  </si>
  <si>
    <t>1,68</t>
  </si>
  <si>
    <t>23,0264991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</si>
  <si>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</si>
  <si>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</si>
  <si>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</si>
  <si>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</si>
  <si>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39,01</t>
  </si>
  <si>
    <t>1,7901445</t>
  </si>
  <si>
    <t>AZULEJISTA OU LADRILHEIRO (HORISTA)</t>
  </si>
  <si>
    <t xml:space="preserve"> 00004760 </t>
  </si>
  <si>
    <t>99,87%</t>
  </si>
  <si>
    <t>40,31</t>
  </si>
  <si>
    <t>0,86</t>
  </si>
  <si>
    <t>46,8716428</t>
  </si>
  <si>
    <t>ARGAMASSA COLANTE AC I PARA CERAMICAS</t>
  </si>
  <si>
    <t xml:space="preserve"> 00001381 </t>
  </si>
  <si>
    <t>40,91</t>
  </si>
  <si>
    <t>47,5739389</t>
  </si>
  <si>
    <t>FERRAMENTAS - FAMILIA ELETRICISTA - HORISTA (ENCARGOS COMPLEMENTARES - COLETADO CAIXA)</t>
  </si>
  <si>
    <t xml:space="preserve"> 00043460 </t>
  </si>
  <si>
    <t>99,86%</t>
  </si>
  <si>
    <t>41,36</t>
  </si>
  <si>
    <t>14,36</t>
  </si>
  <si>
    <t>2,8800000</t>
  </si>
  <si>
    <t>41,64</t>
  </si>
  <si>
    <t>45,81</t>
  </si>
  <si>
    <t>0,9090000</t>
  </si>
  <si>
    <t>42,01</t>
  </si>
  <si>
    <t>14,37</t>
  </si>
  <si>
    <t>2,9234282</t>
  </si>
  <si>
    <t>JARDINEIRO (HORISTA)</t>
  </si>
  <si>
    <t xml:space="preserve"> 00044503 </t>
  </si>
  <si>
    <t>99,85%</t>
  </si>
  <si>
    <t>43,17</t>
  </si>
  <si>
    <t>36,8970000</t>
  </si>
  <si>
    <t>FERRAMENTAS - FAMILIA SOLDADOR - HORISTA (ENCARGOS COMPLEMENTARES - COLETADO CAIXA)</t>
  </si>
  <si>
    <t xml:space="preserve"> 00043468 </t>
  </si>
  <si>
    <t>43,64</t>
  </si>
  <si>
    <t>19,26</t>
  </si>
  <si>
    <t>2,2656000</t>
  </si>
  <si>
    <t>PARAFUSO NIQUELADO 3 1/2" COM ACABAMENTO CROMADO PARA FIXAR PECA SANITARIA, INCLUI PORCA CEGA, ARRUELA E BUCHA DE NYLON TAMANHO S-8</t>
  </si>
  <si>
    <t xml:space="preserve"> 00004351 </t>
  </si>
  <si>
    <t>99,84%</t>
  </si>
  <si>
    <t>44,66</t>
  </si>
  <si>
    <t>134,69</t>
  </si>
  <si>
    <t>0,3315721</t>
  </si>
  <si>
    <t>CAMINHÃO BETONEIRA 5 M3</t>
  </si>
  <si>
    <t xml:space="preserve"> I7487 </t>
  </si>
  <si>
    <t>45,67</t>
  </si>
  <si>
    <t>291,61</t>
  </si>
  <si>
    <t>16,74</t>
  </si>
  <si>
    <t>29,40</t>
  </si>
  <si>
    <t>1,34</t>
  </si>
  <si>
    <t>99,83%</t>
  </si>
  <si>
    <t>48,40</t>
  </si>
  <si>
    <t>25,97</t>
  </si>
  <si>
    <t>1,8636000</t>
  </si>
  <si>
    <t>PARAFUSO NIQUELADO COM ACABAMENTO CROMADO PARA FIXAR PECA SANITARIA, INCLUI PORCA CEGA, ARRUELA E BUCHA DE NYLON TAMANHO S-10</t>
  </si>
  <si>
    <t xml:space="preserve"> 00004384 </t>
  </si>
  <si>
    <t>49,02</t>
  </si>
  <si>
    <t>14,27</t>
  </si>
  <si>
    <t>3,4354401</t>
  </si>
  <si>
    <t>TUBO PVC  SERIE NORMAL, DN 100 MM, PARA ESGOTO  PREDIAL (NBR 5688)</t>
  </si>
  <si>
    <t xml:space="preserve"> 00009836 </t>
  </si>
  <si>
    <t>99,82%</t>
  </si>
  <si>
    <t>49,13</t>
  </si>
  <si>
    <t>78,44</t>
  </si>
  <si>
    <t>CHUVEIRO COMUM EM PLASTICO BRANCO, COM CANO, 3 TEMPERATURAS, 5500 W (110/220 V)</t>
  </si>
  <si>
    <t xml:space="preserve"> 00001368 </t>
  </si>
  <si>
    <t>18,00</t>
  </si>
  <si>
    <t>31,43</t>
  </si>
  <si>
    <t>1,00</t>
  </si>
  <si>
    <t>1,43</t>
  </si>
  <si>
    <t>99,81%</t>
  </si>
  <si>
    <t>49,74</t>
  </si>
  <si>
    <t>8,82</t>
  </si>
  <si>
    <t>5,6398500</t>
  </si>
  <si>
    <t>CONDULETE EM PVC, TIPO "B", SEM TAMPA, DE 1/2" OU 3/4"</t>
  </si>
  <si>
    <t xml:space="preserve"> 00012010 </t>
  </si>
  <si>
    <t>54,23</t>
  </si>
  <si>
    <t>EPI - FAMILIA ELETRICISTA - HORISTA (ENCARGOS COMPLEMENTARES - COLETADO CAIXA)</t>
  </si>
  <si>
    <t xml:space="preserve"> 00043484 </t>
  </si>
  <si>
    <t>0,01%</t>
  </si>
  <si>
    <t>58,47</t>
  </si>
  <si>
    <t>26,00</t>
  </si>
  <si>
    <t>2,2490000</t>
  </si>
  <si>
    <t>99,80%</t>
  </si>
  <si>
    <t>58,63</t>
  </si>
  <si>
    <t>27,60</t>
  </si>
  <si>
    <t>2,1243984</t>
  </si>
  <si>
    <t>BETONEIRA ELÉTRICA 580L (CHP)</t>
  </si>
  <si>
    <t xml:space="preserve"> I0682 </t>
  </si>
  <si>
    <t>99,79%</t>
  </si>
  <si>
    <t>59,52</t>
  </si>
  <si>
    <t>64,0000000</t>
  </si>
  <si>
    <t>61,20</t>
  </si>
  <si>
    <t>6,01</t>
  </si>
  <si>
    <t>10,1826000</t>
  </si>
  <si>
    <t>TOMADA 2P+T 10A, 250V  (APENAS MODULO)</t>
  </si>
  <si>
    <t xml:space="preserve"> 00038101 </t>
  </si>
  <si>
    <t>99,78%</t>
  </si>
  <si>
    <t>61,43</t>
  </si>
  <si>
    <t>1,0000000</t>
  </si>
  <si>
    <t xml:space="preserve"> M1400 </t>
  </si>
  <si>
    <t>61,99</t>
  </si>
  <si>
    <t>EPI - FAMILIA SOLDADOR - HORISTA (ENCARGOS COMPLEMENTARES - COLETADO CAIXA)</t>
  </si>
  <si>
    <t xml:space="preserve"> 00043492 </t>
  </si>
  <si>
    <t>99,77%</t>
  </si>
  <si>
    <t>62,39</t>
  </si>
  <si>
    <t>13,03</t>
  </si>
  <si>
    <t>4,7881821</t>
  </si>
  <si>
    <t>CABO DE COBRE, FLEXIVEL, CLASSE 4 OU 5, ISOLACAO EM PVC/A, ANTICHAMA BWF-B, 1 CONDUTOR, 450/750 V, SECAO NOMINAL 16 MM2</t>
  </si>
  <si>
    <t xml:space="preserve"> 00000979 </t>
  </si>
  <si>
    <t>62,50</t>
  </si>
  <si>
    <t>100,50</t>
  </si>
  <si>
    <t>0,6218477</t>
  </si>
  <si>
    <t>PEDRISCO</t>
  </si>
  <si>
    <t xml:space="preserve"> I1605 </t>
  </si>
  <si>
    <t>99,76%</t>
  </si>
  <si>
    <t>63,36</t>
  </si>
  <si>
    <t>63,75</t>
  </si>
  <si>
    <t>32,18</t>
  </si>
  <si>
    <t>1,9810255</t>
  </si>
  <si>
    <t>310ML</t>
  </si>
  <si>
    <t>SELANTE ELASTICO MONOCOMPONENTE A BASE DE POLIURETANO (PU) PARA JUNTAS DIVERSAS</t>
  </si>
  <si>
    <t xml:space="preserve"> 00000142 </t>
  </si>
  <si>
    <t>99,75%</t>
  </si>
  <si>
    <t>66,08</t>
  </si>
  <si>
    <t>1,26</t>
  </si>
  <si>
    <t>52,4479176</t>
  </si>
  <si>
    <t>CABO DE COBRE, FLEXIVEL, CLASSE 4 OU 5, ISOLACAO EM PVC/A, ANTICHAMA BWF-B, 1 CONDUTOR, 450/750 V, SECAO NOMINAL 1,5 MM2</t>
  </si>
  <si>
    <t xml:space="preserve"> 00001013 </t>
  </si>
  <si>
    <t>99,74%</t>
  </si>
  <si>
    <t>68,40</t>
  </si>
  <si>
    <t>9,65</t>
  </si>
  <si>
    <t>7,0883027</t>
  </si>
  <si>
    <t>68,78</t>
  </si>
  <si>
    <t>982,6198717</t>
  </si>
  <si>
    <t>99,73%</t>
  </si>
  <si>
    <t>69,78</t>
  </si>
  <si>
    <t>0,49</t>
  </si>
  <si>
    <t>142,4129406</t>
  </si>
  <si>
    <t>FERRAMENTAS - FAMILIA CARPINTEIRO DE FORMAS - HORISTA (ENCARGOS COMPLEMENTARES - COLETADO CAIXA)</t>
  </si>
  <si>
    <t xml:space="preserve"> 00043459 </t>
  </si>
  <si>
    <t>99,72%</t>
  </si>
  <si>
    <t>75,23</t>
  </si>
  <si>
    <t>80,74</t>
  </si>
  <si>
    <t>HASTE DE ATERRAMENTO EM ACO COM 3,00 M DE COMPRIMENTO E DN = 5/8", REVESTIDA COM BAIXA CAMADA DE COBRE, SEM CONECTOR</t>
  </si>
  <si>
    <t xml:space="preserve"> 00003379 </t>
  </si>
  <si>
    <t>76,05</t>
  </si>
  <si>
    <t>81,62</t>
  </si>
  <si>
    <t>99,71%</t>
  </si>
  <si>
    <t>77,84</t>
  </si>
  <si>
    <t>762.406,65</t>
  </si>
  <si>
    <t>0,0001021</t>
  </si>
  <si>
    <t>CAMINHAO TRUCADO, PESO BRUTO TOTAL 23000 KG, CARGA UTIL MAXIMA 15285 KG, DISTANCIA ENTRE EIXOS 4,80 M, POTENCIA 326 CV (INCLUI CABINE E CHASSI, NAO INCLUI CARROCERIA)</t>
  </si>
  <si>
    <t xml:space="preserve"> 00037758 </t>
  </si>
  <si>
    <t>99,70%</t>
  </si>
  <si>
    <t>78,15</t>
  </si>
  <si>
    <t>68,99</t>
  </si>
  <si>
    <t>TORNEIRA DE MESA/BANCADA, PARA LAVATORIO, FIXA, METALICA CROMADA, PADRAO POPULAR, 1/2 " OU 3/4 " (REF 1193)</t>
  </si>
  <si>
    <t xml:space="preserve"> 00013415 </t>
  </si>
  <si>
    <t>78,35</t>
  </si>
  <si>
    <t>0,59</t>
  </si>
  <si>
    <t>132,7916186</t>
  </si>
  <si>
    <t>FERRAMENTAS - FAMILIA SERVENTE - HORISTA (ENCARGOS COMPLEMENTARES - COLETADO CAIXA)</t>
  </si>
  <si>
    <t xml:space="preserve"> 00043467 </t>
  </si>
  <si>
    <t>99,69%</t>
  </si>
  <si>
    <t>79,78</t>
  </si>
  <si>
    <t>500,69</t>
  </si>
  <si>
    <t>0,1593445</t>
  </si>
  <si>
    <t>REBOCADOR - 300 HP</t>
  </si>
  <si>
    <t xml:space="preserve"> I7958 </t>
  </si>
  <si>
    <t>99,68%</t>
  </si>
  <si>
    <t>81,87</t>
  </si>
  <si>
    <t>0,84</t>
  </si>
  <si>
    <t>97,4651983</t>
  </si>
  <si>
    <t>FERRAMENTAS - FAMILIA PEDREIRO - HORISTA (ENCARGOS COMPLEMENTARES - COLETADO CAIXA)</t>
  </si>
  <si>
    <t xml:space="preserve"> 00043465 </t>
  </si>
  <si>
    <t>82,19</t>
  </si>
  <si>
    <t>190,00</t>
  </si>
  <si>
    <t>BANCADA DE MARMORE SINTETICO COM UMA CUBA, 120 X *60* CM</t>
  </si>
  <si>
    <t xml:space="preserve"> 00000541 </t>
  </si>
  <si>
    <t>99,67%</t>
  </si>
  <si>
    <t>82,32</t>
  </si>
  <si>
    <t>DISJUNTOR TIPO NEMA, MONOPOLAR 35  ATE  50 A, TENSAO MAXIMA DE 240 V</t>
  </si>
  <si>
    <t xml:space="preserve"> 00002386 </t>
  </si>
  <si>
    <t>99,66%</t>
  </si>
  <si>
    <t>84,42</t>
  </si>
  <si>
    <t>0,82</t>
  </si>
  <si>
    <t>EPI - FAMILIA OPERADOR ESCAVADEIRA - HORISTA (ENCARGOS COMPLEMENTARES - COLETADO CAIXA)</t>
  </si>
  <si>
    <t xml:space="preserve"> 00043488 </t>
  </si>
  <si>
    <t>99,65%</t>
  </si>
  <si>
    <t>86,44</t>
  </si>
  <si>
    <t>19,95</t>
  </si>
  <si>
    <t>4,3328898</t>
  </si>
  <si>
    <t>PREGO DE ACO POLIDO COM CABECA 18 X 27 (2 1/2 X 10)</t>
  </si>
  <si>
    <t xml:space="preserve"> 00005061 </t>
  </si>
  <si>
    <t>99,64%</t>
  </si>
  <si>
    <t>87,61</t>
  </si>
  <si>
    <t>378,26</t>
  </si>
  <si>
    <t>QUADRO DE DISTRIBUICAO COM BARRAMENTO TRIFASICO, DE EMBUTIR, EM CHAPA DE ACO GALVANIZADO, PARA 12 DISJUNTORES DIN, 100 A</t>
  </si>
  <si>
    <t xml:space="preserve"> 00013393 </t>
  </si>
  <si>
    <t>88,05</t>
  </si>
  <si>
    <t>72,90</t>
  </si>
  <si>
    <t>1,2078000</t>
  </si>
  <si>
    <t>99,63%</t>
  </si>
  <si>
    <t>90,19</t>
  </si>
  <si>
    <t>195,22</t>
  </si>
  <si>
    <t>PORTA DE MADEIRA, FOLHA MEDIA (NBR 15930) DE 600 X 2100 MM, DE 35 MM A 40 MM DE ESPESSURA, NUCLEO SEMI-SOLIDO (SARRAFEADO), CAPA LISA EM HDF, ACABAMENTO EM PRIMER PARA PINTURA</t>
  </si>
  <si>
    <t xml:space="preserve"> 00010553 </t>
  </si>
  <si>
    <t>99,62%</t>
  </si>
  <si>
    <t>90,23</t>
  </si>
  <si>
    <t>12,89</t>
  </si>
  <si>
    <t>7,0000000</t>
  </si>
  <si>
    <t>SEGURO - MENSALISTA (COLETADO CAIXA - ENCARGOS COMPLEMENTARES)</t>
  </si>
  <si>
    <t xml:space="preserve"> 00040864 </t>
  </si>
  <si>
    <t>99,61%</t>
  </si>
  <si>
    <t>91,58</t>
  </si>
  <si>
    <t>123,7500000</t>
  </si>
  <si>
    <t>99,60%</t>
  </si>
  <si>
    <t>93,30</t>
  </si>
  <si>
    <t>231,60</t>
  </si>
  <si>
    <t>0,4028562</t>
  </si>
  <si>
    <t>97,85</t>
  </si>
  <si>
    <t>624,85</t>
  </si>
  <si>
    <t>99,59%</t>
  </si>
  <si>
    <t>102,05</t>
  </si>
  <si>
    <t>90,09</t>
  </si>
  <si>
    <t>LAVATORIO DE LOUCA BRANCA, SUSPENSO (SEM COLUNA), DIMENSOES *40 X 30* CM</t>
  </si>
  <si>
    <t xml:space="preserve"> 00010425 </t>
  </si>
  <si>
    <t>99,58%</t>
  </si>
  <si>
    <t>103,09</t>
  </si>
  <si>
    <t>153,8676810</t>
  </si>
  <si>
    <t>BLOCO CERAMICO / TIJOLO VAZADO PARA ALVENARIA DE VEDACAO, 8 FUROS NA HORIZONTAL, DE 9 X 19 X 19 CM (L XA X C)</t>
  </si>
  <si>
    <t xml:space="preserve"> 00007271 </t>
  </si>
  <si>
    <t>99,57%</t>
  </si>
  <si>
    <t>103,23</t>
  </si>
  <si>
    <t>15.224,27</t>
  </si>
  <si>
    <t>0,0067806</t>
  </si>
  <si>
    <t>PÇ</t>
  </si>
  <si>
    <t>TUBO TREIMING</t>
  </si>
  <si>
    <t xml:space="preserve"> I7953 </t>
  </si>
  <si>
    <t>99,56%</t>
  </si>
  <si>
    <t>104,74</t>
  </si>
  <si>
    <t>17,1430000</t>
  </si>
  <si>
    <t>99,55%</t>
  </si>
  <si>
    <t>105,60</t>
  </si>
  <si>
    <t>8,0000000</t>
  </si>
  <si>
    <t xml:space="preserve"> 4430 </t>
  </si>
  <si>
    <t>99,54%</t>
  </si>
  <si>
    <t>20,76</t>
  </si>
  <si>
    <t>5,1228317</t>
  </si>
  <si>
    <t>CARPINTEIRO DE ESQUADRIAS (HORISTA)</t>
  </si>
  <si>
    <t xml:space="preserve"> 00001214 </t>
  </si>
  <si>
    <t>99,53%</t>
  </si>
  <si>
    <t>114,03</t>
  </si>
  <si>
    <t>EPI - FAMILIA PEDREIRO - HORISTA (ENCARGOS COMPLEMENTARES - COLETADO CAIXA)</t>
  </si>
  <si>
    <t xml:space="preserve"> 00043489 </t>
  </si>
  <si>
    <t>99,52%</t>
  </si>
  <si>
    <t>114,51</t>
  </si>
  <si>
    <t>2,82</t>
  </si>
  <si>
    <t>40,6051107</t>
  </si>
  <si>
    <t>ARGAMASSA INDUSTRIALIZADA PARA CHAPISCO ROLADO</t>
  </si>
  <si>
    <t xml:space="preserve"> 00037552 </t>
  </si>
  <si>
    <t>99,51%</t>
  </si>
  <si>
    <t>122,30</t>
  </si>
  <si>
    <t>15,53</t>
  </si>
  <si>
    <t>7,8752198</t>
  </si>
  <si>
    <t>GUARNICAO / MOLDURA / ARREMATE DE ACABAMENTO PARA ESQUADRIA, EM ALUMINIO PERFIL 25, ACABAMENTO ANODIZADO BRANCO OU BRILHANTE, PARA 1 FACE</t>
  </si>
  <si>
    <t xml:space="preserve"> 00036888 </t>
  </si>
  <si>
    <t>99,50%</t>
  </si>
  <si>
    <t>123,45</t>
  </si>
  <si>
    <t>21,47</t>
  </si>
  <si>
    <t>99,49%</t>
  </si>
  <si>
    <t>124,10</t>
  </si>
  <si>
    <t>778,84</t>
  </si>
  <si>
    <t>GUINDASTE SOBRE PNEUS CAP. 135 TON</t>
  </si>
  <si>
    <t xml:space="preserve"> I7426 </t>
  </si>
  <si>
    <t>99,48%</t>
  </si>
  <si>
    <t>127,58</t>
  </si>
  <si>
    <t>103,93</t>
  </si>
  <si>
    <t>1,2276000</t>
  </si>
  <si>
    <t>LUMINARIA SPOT DE SOBREPOR EM ALUMINIO COM ALETA PLASTICA PARA 1 LAMPADA, BASE E27, POTENCIA MAXIMA 40/60 W (NAO INCLUI LAMPADA)</t>
  </si>
  <si>
    <t xml:space="preserve"> 00012266 </t>
  </si>
  <si>
    <t>99,46%</t>
  </si>
  <si>
    <t>130,41</t>
  </si>
  <si>
    <t>41.818,18</t>
  </si>
  <si>
    <t>0,0031186</t>
  </si>
  <si>
    <t>CACAMBA METALICA BASCULANTE COM CAPACIDADE DE 6 M3 (INCLUI MONTAGEM, NAO INCLUI CAMINHAO)</t>
  </si>
  <si>
    <t xml:space="preserve"> 00037733 </t>
  </si>
  <si>
    <t>99,45%</t>
  </si>
  <si>
    <t>139,03</t>
  </si>
  <si>
    <t>3,32</t>
  </si>
  <si>
    <t>41,8774633</t>
  </si>
  <si>
    <t>CABO DE COBRE, FLEXIVEL, CLASSE 4 OU 5, ISOLACAO EM PVC/A, ANTICHAMA BWF-B, 1 CONDUTOR, 450/750 V, SECAO NOMINAL 4 MM2</t>
  </si>
  <si>
    <t xml:space="preserve"> 00000981 </t>
  </si>
  <si>
    <t>99,44%</t>
  </si>
  <si>
    <t>145,78</t>
  </si>
  <si>
    <t>10,7588708</t>
  </si>
  <si>
    <t>AUXILIAR DE ENCANADOR OU BOMBEIRO HIDRAULICO (HORISTA)</t>
  </si>
  <si>
    <t xml:space="preserve"> 00000246 </t>
  </si>
  <si>
    <t>99,43%</t>
  </si>
  <si>
    <t>147,43</t>
  </si>
  <si>
    <t>925,24</t>
  </si>
  <si>
    <t>PLATAFORMA FLUTUANTE COMPLETA</t>
  </si>
  <si>
    <t xml:space="preserve"> I8210 </t>
  </si>
  <si>
    <t>99,41%</t>
  </si>
  <si>
    <t>150,43</t>
  </si>
  <si>
    <t>21,49</t>
  </si>
  <si>
    <t>FERRAMENTAS - FAMILIA ENCARREGADO GERAL - MENSALISTA (ENCARGOS COMPLEMENTARES - COLETADO CAIXA)</t>
  </si>
  <si>
    <t xml:space="preserve"> 00043475 </t>
  </si>
  <si>
    <t>99,40%</t>
  </si>
  <si>
    <t>158,04</t>
  </si>
  <si>
    <t>21,51</t>
  </si>
  <si>
    <t>7,3470829</t>
  </si>
  <si>
    <t>TELHADOR (HORISTA)</t>
  </si>
  <si>
    <t xml:space="preserve"> 00012869 </t>
  </si>
  <si>
    <t>99,39%</t>
  </si>
  <si>
    <t>159,26</t>
  </si>
  <si>
    <t>3,58</t>
  </si>
  <si>
    <t>44,4854107</t>
  </si>
  <si>
    <t>ELETRODUTO DE PVC RIGIDO ROSCAVEL DE 1/2 ", SEM LUVA</t>
  </si>
  <si>
    <t xml:space="preserve"> 00002673 </t>
  </si>
  <si>
    <t>99,37%</t>
  </si>
  <si>
    <t>161,53</t>
  </si>
  <si>
    <t>1,39</t>
  </si>
  <si>
    <t>116,2121441</t>
  </si>
  <si>
    <t>CAL HIDRATADA CH-I PARA ARGAMASSAS</t>
  </si>
  <si>
    <t xml:space="preserve"> 00001106 </t>
  </si>
  <si>
    <t>99,36%</t>
  </si>
  <si>
    <t>0,02%</t>
  </si>
  <si>
    <t>165,83</t>
  </si>
  <si>
    <t>99,34%</t>
  </si>
  <si>
    <t>165,99</t>
  </si>
  <si>
    <t>EPI - FAMILIA SERVENTE - HORISTA (ENCARGOS COMPLEMENTARES - COLETADO CAIXA)</t>
  </si>
  <si>
    <t xml:space="preserve"> 00043491 </t>
  </si>
  <si>
    <t>99,33%</t>
  </si>
  <si>
    <t>167,29</t>
  </si>
  <si>
    <t>227,61</t>
  </si>
  <si>
    <t>0,7350000</t>
  </si>
  <si>
    <t>99,31%</t>
  </si>
  <si>
    <t>168,09</t>
  </si>
  <si>
    <t>30,90</t>
  </si>
  <si>
    <t>5,4399537</t>
  </si>
  <si>
    <t>PISO EM CERAMICA ESMALTADA EXTRA, PEI MAIOR OU IGUAL A 4, FORMATO MENOR OU IGUAL A 2025 CM2</t>
  </si>
  <si>
    <t xml:space="preserve"> 00001287 </t>
  </si>
  <si>
    <t>99,30%</t>
  </si>
  <si>
    <t>171,22</t>
  </si>
  <si>
    <t>100,72</t>
  </si>
  <si>
    <t>1,7000000</t>
  </si>
  <si>
    <t>99,28%</t>
  </si>
  <si>
    <t>173,00</t>
  </si>
  <si>
    <t>235,37</t>
  </si>
  <si>
    <t>99,26%</t>
  </si>
  <si>
    <t>176,96</t>
  </si>
  <si>
    <t>99,25%</t>
  </si>
  <si>
    <t>179,20</t>
  </si>
  <si>
    <t>22,40</t>
  </si>
  <si>
    <t>99,23%</t>
  </si>
  <si>
    <t>181,89</t>
  </si>
  <si>
    <t>2,00</t>
  </si>
  <si>
    <t>90,9432085</t>
  </si>
  <si>
    <t>CABO DE COBRE, FLEXIVEL, CLASSE 4 OU 5, ISOLACAO EM PVC/A, ANTICHAMA BWF-B, 1 CONDUTOR, 450/750 V, SECAO NOMINAL 2,5 MM2</t>
  </si>
  <si>
    <t xml:space="preserve"> 00001014 </t>
  </si>
  <si>
    <t>99,22%</t>
  </si>
  <si>
    <t>183,37</t>
  </si>
  <si>
    <t>99,20%</t>
  </si>
  <si>
    <t>187,49</t>
  </si>
  <si>
    <t>1,8655431</t>
  </si>
  <si>
    <t>BRITA</t>
  </si>
  <si>
    <t xml:space="preserve"> I0280 </t>
  </si>
  <si>
    <t>99,18%</t>
  </si>
  <si>
    <t>190,83</t>
  </si>
  <si>
    <t>EPI - FAMILIA CARPINTEIRO DE FORMAS - HORISTA (ENCARGOS COMPLEMENTARES - COLETADO CAIXA)</t>
  </si>
  <si>
    <t xml:space="preserve"> 00043483 </t>
  </si>
  <si>
    <t>99,16%</t>
  </si>
  <si>
    <t>197,22</t>
  </si>
  <si>
    <t>24,01</t>
  </si>
  <si>
    <t>8,2140302</t>
  </si>
  <si>
    <t>OPERADOR DE BETONEIRA ESTACIONARIA / MISTURADOR</t>
  </si>
  <si>
    <t xml:space="preserve"> 00037666 </t>
  </si>
  <si>
    <t>99,15%</t>
  </si>
  <si>
    <t>223,85</t>
  </si>
  <si>
    <t>38,93</t>
  </si>
  <si>
    <t>99,13%</t>
  </si>
  <si>
    <t>227,98</t>
  </si>
  <si>
    <t>45,51</t>
  </si>
  <si>
    <t>5,0094000</t>
  </si>
  <si>
    <t>DOBRADICA EM ACO/FERRO, 3 1/2" X  3", E= 1,9  A 2 MM, COM ANEL,  CROMADO OU ZINCADO, TAMPA BOLA, COM PARAFUSOS</t>
  </si>
  <si>
    <t xml:space="preserve"> 00002432 </t>
  </si>
  <si>
    <t>99,11%</t>
  </si>
  <si>
    <t>231,02</t>
  </si>
  <si>
    <t>83,58</t>
  </si>
  <si>
    <t>2,7640982</t>
  </si>
  <si>
    <t>AREIA MEDIA</t>
  </si>
  <si>
    <t xml:space="preserve"> I0109 </t>
  </si>
  <si>
    <t>99,08%</t>
  </si>
  <si>
    <t>238,56</t>
  </si>
  <si>
    <t>99,06%</t>
  </si>
  <si>
    <t>240,00</t>
  </si>
  <si>
    <t>20,00</t>
  </si>
  <si>
    <t>12,0000000</t>
  </si>
  <si>
    <t>99,04%</t>
  </si>
  <si>
    <t>259,40</t>
  </si>
  <si>
    <t>214,77</t>
  </si>
  <si>
    <t>PORTA DE MADEIRA, FOLHA MEDIA (NBR 15930) DE 800 X 2100 MM, DE 35 MM A 40 MM DE ESPESSURA, NUCLEO SEMI-SOLIDO (SARRAFEADO), CAPA LISA EM HDF, ACABAMENTO EM PRIMER PARA PINTURA</t>
  </si>
  <si>
    <t xml:space="preserve"> 00010555 </t>
  </si>
  <si>
    <t>99,02%</t>
  </si>
  <si>
    <t>266,69</t>
  </si>
  <si>
    <t>26,86</t>
  </si>
  <si>
    <t>9,9288548</t>
  </si>
  <si>
    <t>PEDREIRO</t>
  </si>
  <si>
    <t xml:space="preserve"> I2391 </t>
  </si>
  <si>
    <t>98,99%</t>
  </si>
  <si>
    <t>0,03%</t>
  </si>
  <si>
    <t>283,91</t>
  </si>
  <si>
    <t>6,79</t>
  </si>
  <si>
    <t>41,8128000</t>
  </si>
  <si>
    <t>98,97%</t>
  </si>
  <si>
    <t>287,26</t>
  </si>
  <si>
    <t>4,02</t>
  </si>
  <si>
    <t>PARAFUSO ZINCADO ROSCA SOBERBA, CABECA SEXTAVADA, 5/16 " X 250 MM, PARA FIXACAO DE TELHA EM MADEIRA</t>
  </si>
  <si>
    <t xml:space="preserve"> 00004302 </t>
  </si>
  <si>
    <t>98,94%</t>
  </si>
  <si>
    <t>306,21</t>
  </si>
  <si>
    <t>44,51</t>
  </si>
  <si>
    <t>6,8795386</t>
  </si>
  <si>
    <t>ASSENTADOR DE MANILHAS</t>
  </si>
  <si>
    <t xml:space="preserve"> 00040331 </t>
  </si>
  <si>
    <t>98,91%</t>
  </si>
  <si>
    <t>313,47</t>
  </si>
  <si>
    <t>30,96</t>
  </si>
  <si>
    <t>10,1250000</t>
  </si>
  <si>
    <t>98,89%</t>
  </si>
  <si>
    <t>314,44</t>
  </si>
  <si>
    <t>499,76</t>
  </si>
  <si>
    <t>0,6291760</t>
  </si>
  <si>
    <t>PORTA DE ABRIR EM ALUMINIO TIPO VENEZIANA, ACABAMENTO ANODIZADO NATURAL, SEM GUARNICAO/ALIZAR/VISTA, 87 X 210 CM</t>
  </si>
  <si>
    <t xml:space="preserve"> 00039025 </t>
  </si>
  <si>
    <t>98,86%</t>
  </si>
  <si>
    <t>323,18</t>
  </si>
  <si>
    <t>23,8506904</t>
  </si>
  <si>
    <t>AJUDANTE DE ELETRICISTA (HORISTA)</t>
  </si>
  <si>
    <t xml:space="preserve"> 00000247 </t>
  </si>
  <si>
    <t>98,83%</t>
  </si>
  <si>
    <t>346,58</t>
  </si>
  <si>
    <t>371,95</t>
  </si>
  <si>
    <t>BACIA SANITARIA (VASO) COM CAIXA ACOPLADA, SIFAO APARENTE, DE LOUCA BRANCA (SEM ASSENTO)</t>
  </si>
  <si>
    <t xml:space="preserve"> 00010422 </t>
  </si>
  <si>
    <t>98,80%</t>
  </si>
  <si>
    <t>347,55</t>
  </si>
  <si>
    <t>30,80</t>
  </si>
  <si>
    <t>11,2841551</t>
  </si>
  <si>
    <t>OPERADOR DE MAQUINAS E TRATORES DIVERSOS (TERRAPLANAGEM)</t>
  </si>
  <si>
    <t xml:space="preserve"> 00004230 </t>
  </si>
  <si>
    <t>98,76%</t>
  </si>
  <si>
    <t>0,04%</t>
  </si>
  <si>
    <t>386,12</t>
  </si>
  <si>
    <t>28,4959133</t>
  </si>
  <si>
    <t>CARPINTEIRO AUXILIAR (HORISTA)</t>
  </si>
  <si>
    <t xml:space="preserve"> 00006117 </t>
  </si>
  <si>
    <t>98,73%</t>
  </si>
  <si>
    <t>387,72</t>
  </si>
  <si>
    <t>105,25</t>
  </si>
  <si>
    <t>3,6837799</t>
  </si>
  <si>
    <t>98,69%</t>
  </si>
  <si>
    <t>76,68</t>
  </si>
  <si>
    <t>317,97</t>
  </si>
  <si>
    <t>4,26</t>
  </si>
  <si>
    <t>14,45</t>
  </si>
  <si>
    <t>98,66%</t>
  </si>
  <si>
    <t>425,21</t>
  </si>
  <si>
    <t>2,98</t>
  </si>
  <si>
    <t>142,6890900</t>
  </si>
  <si>
    <t>BLOCO DE CONCRETO ESTRUTURAL 14 X 19 X 29 CM, FBK 6 MPA (NBR 6136)</t>
  </si>
  <si>
    <t xml:space="preserve"> 00034566 </t>
  </si>
  <si>
    <t>98,62%</t>
  </si>
  <si>
    <t>464,93</t>
  </si>
  <si>
    <t>21,3367666</t>
  </si>
  <si>
    <t>ENCANADOR OU BOMBEIRO HIDRAULICO (HORISTA)</t>
  </si>
  <si>
    <t xml:space="preserve"> 00002696 </t>
  </si>
  <si>
    <t>98,58%</t>
  </si>
  <si>
    <t>0,05%</t>
  </si>
  <si>
    <t>509,52</t>
  </si>
  <si>
    <t>23,3831797</t>
  </si>
  <si>
    <t>PINTOR (HORISTA)</t>
  </si>
  <si>
    <t xml:space="preserve"> 00004783 </t>
  </si>
  <si>
    <t>98,53%</t>
  </si>
  <si>
    <t>510,13</t>
  </si>
  <si>
    <t>614,6198717</t>
  </si>
  <si>
    <t>TRANSPORTE - HORISTA (COLETADO CAIXA - ENCARGOS COMPLEMENTARES)</t>
  </si>
  <si>
    <t xml:space="preserve"> 00037371 </t>
  </si>
  <si>
    <t>98,48%</t>
  </si>
  <si>
    <t>527,35</t>
  </si>
  <si>
    <t>6,3095372</t>
  </si>
  <si>
    <t>98,44%</t>
  </si>
  <si>
    <t>557,52</t>
  </si>
  <si>
    <t>25,5862441</t>
  </si>
  <si>
    <t>ELETRICISTA (HORISTA)</t>
  </si>
  <si>
    <t xml:space="preserve"> 00002436 </t>
  </si>
  <si>
    <t>98,39%</t>
  </si>
  <si>
    <t>591,18</t>
  </si>
  <si>
    <t>25,06</t>
  </si>
  <si>
    <t>23,5905886</t>
  </si>
  <si>
    <t>MOTORISTA DE CAMINHAO-BASCULANTE (HORISTA)</t>
  </si>
  <si>
    <t xml:space="preserve"> 00020020 </t>
  </si>
  <si>
    <t>98,33%</t>
  </si>
  <si>
    <t>596,17</t>
  </si>
  <si>
    <t>98,28%</t>
  </si>
  <si>
    <t>600,30</t>
  </si>
  <si>
    <t>24,59</t>
  </si>
  <si>
    <t>24,4123200</t>
  </si>
  <si>
    <t>OPERADOR DE GUINDASTE</t>
  </si>
  <si>
    <t xml:space="preserve"> 00004254 </t>
  </si>
  <si>
    <t>98,22%</t>
  </si>
  <si>
    <t>0,06%</t>
  </si>
  <si>
    <t>628,35</t>
  </si>
  <si>
    <t>20,26</t>
  </si>
  <si>
    <t>31,0142786</t>
  </si>
  <si>
    <t>SERVENTE</t>
  </si>
  <si>
    <t xml:space="preserve"> I2543 </t>
  </si>
  <si>
    <t>98,17%</t>
  </si>
  <si>
    <t>638,03</t>
  </si>
  <si>
    <t>19,70</t>
  </si>
  <si>
    <t>32,3875200</t>
  </si>
  <si>
    <t>AJUDANTE DE OPERACAO EM GERAL (HORISTA)</t>
  </si>
  <si>
    <t xml:space="preserve"> 00000248 </t>
  </si>
  <si>
    <t>98,11%</t>
  </si>
  <si>
    <t>650,00</t>
  </si>
  <si>
    <t>325,00</t>
  </si>
  <si>
    <t>2,0000000</t>
  </si>
  <si>
    <t>98,05%</t>
  </si>
  <si>
    <t>668,39</t>
  </si>
  <si>
    <t>132,18</t>
  </si>
  <si>
    <t>5,0566500</t>
  </si>
  <si>
    <t>LUMINARIA DE SOBREPOR EM CHAPA DE ACO PARA 2 LAMPADAS FLUORESCENTES DE *36* W, ALETADA, COMPLETA (LAMPADAS E REATOR INCLUSOS)</t>
  </si>
  <si>
    <t xml:space="preserve"> 00003799 </t>
  </si>
  <si>
    <t>97,99%</t>
  </si>
  <si>
    <t>691,62</t>
  </si>
  <si>
    <t>597,87</t>
  </si>
  <si>
    <t>1,1568000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</si>
  <si>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</si>
  <si>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 xml:space="preserve"> 00003421 </t>
  </si>
  <si>
    <t>97,93%</t>
  </si>
  <si>
    <t>0,07%</t>
  </si>
  <si>
    <t>798,30</t>
  </si>
  <si>
    <t>26,54</t>
  </si>
  <si>
    <t>30,0790888</t>
  </si>
  <si>
    <t>TINTA LATEX ACRILICA PREMIUM, COR BRANCO FOSCO</t>
  </si>
  <si>
    <t xml:space="preserve"> 00007356 </t>
  </si>
  <si>
    <t>97,85%</t>
  </si>
  <si>
    <t>825,89</t>
  </si>
  <si>
    <t>7,77</t>
  </si>
  <si>
    <t>26,70</t>
  </si>
  <si>
    <t>30,9300000</t>
  </si>
  <si>
    <t>97,78%</t>
  </si>
  <si>
    <t>0,08%</t>
  </si>
  <si>
    <t>862,59</t>
  </si>
  <si>
    <t>40,1765632</t>
  </si>
  <si>
    <t xml:space="preserve"> P9824 </t>
  </si>
  <si>
    <t>97,70%</t>
  </si>
  <si>
    <t>882,86</t>
  </si>
  <si>
    <t>47,3381453</t>
  </si>
  <si>
    <t>97,62%</t>
  </si>
  <si>
    <t>891,36</t>
  </si>
  <si>
    <t>109,72</t>
  </si>
  <si>
    <t>8,1239200</t>
  </si>
  <si>
    <t>ENGENHEIRO CIVIL DE OBRA JUNIOR</t>
  </si>
  <si>
    <t xml:space="preserve"> 00002706 </t>
  </si>
  <si>
    <t>97,54%</t>
  </si>
  <si>
    <t>915,29</t>
  </si>
  <si>
    <t>33,56</t>
  </si>
  <si>
    <t>27,2733389</t>
  </si>
  <si>
    <t>OPERADOR DE ESCAVADEIRA</t>
  </si>
  <si>
    <t xml:space="preserve"> 00004234 </t>
  </si>
  <si>
    <t>97,46%</t>
  </si>
  <si>
    <t>0,09%</t>
  </si>
  <si>
    <t>945,23</t>
  </si>
  <si>
    <t>30,21</t>
  </si>
  <si>
    <t>31,25</t>
  </si>
  <si>
    <t>30,2500000</t>
  </si>
  <si>
    <t>97,37%</t>
  </si>
  <si>
    <t>966,15</t>
  </si>
  <si>
    <t>1.178,2377684</t>
  </si>
  <si>
    <t>CIMENTO PORTLAND</t>
  </si>
  <si>
    <t xml:space="preserve"> I0805 </t>
  </si>
  <si>
    <t>97,28%</t>
  </si>
  <si>
    <t>981,38</t>
  </si>
  <si>
    <t>33,34</t>
  </si>
  <si>
    <t>29,4354000</t>
  </si>
  <si>
    <t>97,19%</t>
  </si>
  <si>
    <t>1.003,88</t>
  </si>
  <si>
    <t>27,92</t>
  </si>
  <si>
    <t>35,9555982</t>
  </si>
  <si>
    <t>VIGA NAO APARELHADA  *6 X 12* CM, EM MACARANDUBA, ANGELIM OU EQUIVALENTE DA REGIAO - BRUTA</t>
  </si>
  <si>
    <t xml:space="preserve"> 00004425 </t>
  </si>
  <si>
    <t>97,10%</t>
  </si>
  <si>
    <t>1.022,99</t>
  </si>
  <si>
    <t>178,13</t>
  </si>
  <si>
    <t>5,7429594</t>
  </si>
  <si>
    <t>JANELA BASCULANTE, ACO, COM BATENTE/REQUADRO, 60 X 60 CM (SEM VIDROS)</t>
  </si>
  <si>
    <t xml:space="preserve"> 00011190 </t>
  </si>
  <si>
    <t>97,01%</t>
  </si>
  <si>
    <t>1.042,34</t>
  </si>
  <si>
    <t>32,40</t>
  </si>
  <si>
    <t>32,1708800</t>
  </si>
  <si>
    <t>DESENHISTA DETALHISTA (HORISTA)</t>
  </si>
  <si>
    <t xml:space="preserve"> 00002355 </t>
  </si>
  <si>
    <t>96,92%</t>
  </si>
  <si>
    <t>0,10%</t>
  </si>
  <si>
    <t>1.098,28</t>
  </si>
  <si>
    <t>29,41</t>
  </si>
  <si>
    <t>37,3438227</t>
  </si>
  <si>
    <t>SOLDADOR (HORISTA)</t>
  </si>
  <si>
    <t xml:space="preserve"> 00006160 </t>
  </si>
  <si>
    <t>96,82%</t>
  </si>
  <si>
    <t>1.120,19</t>
  </si>
  <si>
    <t>96,71%</t>
  </si>
  <si>
    <t>0,11%</t>
  </si>
  <si>
    <t>1.219,72</t>
  </si>
  <si>
    <t>96,60%</t>
  </si>
  <si>
    <t>0,12%</t>
  </si>
  <si>
    <t>1.305,02</t>
  </si>
  <si>
    <t>604.932,22</t>
  </si>
  <si>
    <t>0,0021573</t>
  </si>
  <si>
    <t>CAMINHAO TOCO, PESO BRUTO TOTAL 16000 KG, CARGA UTIL MAXIMA 11030 KG, DISTANCIA ENTRE EIXOS 5,41 M, POTENCIA 185 CV (INCLUI CABINE E CHASSI, NAO INCLUI CARROCERIA)</t>
  </si>
  <si>
    <t xml:space="preserve"> 00037752 </t>
  </si>
  <si>
    <t>96,49%</t>
  </si>
  <si>
    <t>1.346,86</t>
  </si>
  <si>
    <t>61,8111100</t>
  </si>
  <si>
    <t>PEDREIRO (HORISTA)</t>
  </si>
  <si>
    <t xml:space="preserve"> 00004750 </t>
  </si>
  <si>
    <t>96,36%</t>
  </si>
  <si>
    <t>0,13%</t>
  </si>
  <si>
    <t>1.409,66</t>
  </si>
  <si>
    <t>35,24</t>
  </si>
  <si>
    <t>40,0000000</t>
  </si>
  <si>
    <t xml:space="preserve"> P9922 </t>
  </si>
  <si>
    <t>96,23%</t>
  </si>
  <si>
    <t>0,14%</t>
  </si>
  <si>
    <t>1.508,92</t>
  </si>
  <si>
    <t>215,56</t>
  </si>
  <si>
    <t>EXAMES - MENSALISTA (COLETADO CAIXA - ENCARGOS COMPLEMENTARES)</t>
  </si>
  <si>
    <t xml:space="preserve"> 00040863 </t>
  </si>
  <si>
    <t>96,10%</t>
  </si>
  <si>
    <t>1.550,57</t>
  </si>
  <si>
    <t>221,51</t>
  </si>
  <si>
    <t>EPI - FAMILIA ENCARREGADO GERAL - MENSALISTA (ENCARGOS COMPLEMENTARES - COLETADO CAIXA)</t>
  </si>
  <si>
    <t xml:space="preserve"> 00043499 </t>
  </si>
  <si>
    <t>95,96%</t>
  </si>
  <si>
    <t>1.560,71</t>
  </si>
  <si>
    <t>1.903,3024129</t>
  </si>
  <si>
    <t>95,82%</t>
  </si>
  <si>
    <t>0,16%</t>
  </si>
  <si>
    <t>1.725,00</t>
  </si>
  <si>
    <t>575,00</t>
  </si>
  <si>
    <t>3,0000000</t>
  </si>
  <si>
    <t>95,66%</t>
  </si>
  <si>
    <t>1.768,77</t>
  </si>
  <si>
    <t>135,7462322</t>
  </si>
  <si>
    <t>SERVENTE DE OBRAS</t>
  </si>
  <si>
    <t xml:space="preserve"> 00006111 </t>
  </si>
  <si>
    <t>95,50%</t>
  </si>
  <si>
    <t>1.788,19</t>
  </si>
  <si>
    <t>95,34%</t>
  </si>
  <si>
    <t>0,18%</t>
  </si>
  <si>
    <t>1.992,87</t>
  </si>
  <si>
    <t>107,00</t>
  </si>
  <si>
    <t>18,6249743</t>
  </si>
  <si>
    <t>95,16%</t>
  </si>
  <si>
    <t>1.994,60</t>
  </si>
  <si>
    <t>23,45</t>
  </si>
  <si>
    <t>85,0575000</t>
  </si>
  <si>
    <t>OXIGENIO, RECARGA PARA CILINDRO DE CONJUNTO OXICORTE GRANDE</t>
  </si>
  <si>
    <t xml:space="preserve"> 00000002 </t>
  </si>
  <si>
    <t>94,97%</t>
  </si>
  <si>
    <t>2.032,99</t>
  </si>
  <si>
    <t>27,62</t>
  </si>
  <si>
    <t>73,6058787</t>
  </si>
  <si>
    <t>CHAPA/PAINEL DE MADEIRA COMPENSADA RESINADA (MADEIRITE RESINADO ROSA) PARA FORMA DE CONCRETO, DE 2200 x 1100 MM, E = 8 A 12 MM</t>
  </si>
  <si>
    <t xml:space="preserve"> 00043681 </t>
  </si>
  <si>
    <t>94,79%</t>
  </si>
  <si>
    <t>0,19%</t>
  </si>
  <si>
    <t>2.077,89</t>
  </si>
  <si>
    <t>872.000,00</t>
  </si>
  <si>
    <t>0,0023829</t>
  </si>
  <si>
    <t>ESCAVADEIRA HIDRAULICA SOBRE ESTEIRAS, CACAMBA 0,80M3, PESO OPERACIONAL 17T, POTENCIA BRUTA 111HP</t>
  </si>
  <si>
    <t xml:space="preserve"> 00010685 </t>
  </si>
  <si>
    <t>94,60%</t>
  </si>
  <si>
    <t>0,20%</t>
  </si>
  <si>
    <t>2.250,55</t>
  </si>
  <si>
    <t>103,2836310</t>
  </si>
  <si>
    <t>CARPINTEIRO DE FORMAS (HORISTA)</t>
  </si>
  <si>
    <t xml:space="preserve"> 00001213 </t>
  </si>
  <si>
    <t>94,40%</t>
  </si>
  <si>
    <t>0,21%</t>
  </si>
  <si>
    <t>2.306,45</t>
  </si>
  <si>
    <t>29,97</t>
  </si>
  <si>
    <t>76,9585911</t>
  </si>
  <si>
    <t>TELHA DE FIBROCIMENTO ONDULADA E = 6 MM, DE 2,44 X 1,10 M (SEM AMIANTO)</t>
  </si>
  <si>
    <t xml:space="preserve"> 00007194 </t>
  </si>
  <si>
    <t>94,19%</t>
  </si>
  <si>
    <t>0,23%</t>
  </si>
  <si>
    <t>1.447,65</t>
  </si>
  <si>
    <t>1.041,07</t>
  </si>
  <si>
    <t>59,33</t>
  </si>
  <si>
    <t>66,74</t>
  </si>
  <si>
    <t>24,4000000</t>
  </si>
  <si>
    <t>15,6000000</t>
  </si>
  <si>
    <t>93,96%</t>
  </si>
  <si>
    <t>2.505,10</t>
  </si>
  <si>
    <t>22,04</t>
  </si>
  <si>
    <t>113,6616000</t>
  </si>
  <si>
    <t>93,73%</t>
  </si>
  <si>
    <t>2.555,99</t>
  </si>
  <si>
    <t>31,95</t>
  </si>
  <si>
    <t>80,0000000</t>
  </si>
  <si>
    <t>93,50%</t>
  </si>
  <si>
    <t>2.574,58</t>
  </si>
  <si>
    <t>467,2550821</t>
  </si>
  <si>
    <t>OLEO DIESEL COMBUSTIVEL COMUM</t>
  </si>
  <si>
    <t xml:space="preserve"> 00004221 </t>
  </si>
  <si>
    <t>93,27%</t>
  </si>
  <si>
    <t>0,24%</t>
  </si>
  <si>
    <t>2.630,57</t>
  </si>
  <si>
    <t>4,28</t>
  </si>
  <si>
    <t>ALIMENTACAO - HORISTA (COLETADO CAIXA - ENCARGOS COMPLEMENTARES)</t>
  </si>
  <si>
    <t xml:space="preserve"> 00037370 </t>
  </si>
  <si>
    <t>93,03%</t>
  </si>
  <si>
    <t>114,44</t>
  </si>
  <si>
    <t>2.567,09</t>
  </si>
  <si>
    <t>4,69</t>
  </si>
  <si>
    <t>18,42</t>
  </si>
  <si>
    <t>139,3500000</t>
  </si>
  <si>
    <t>92,79%</t>
  </si>
  <si>
    <t>0,27%</t>
  </si>
  <si>
    <t>2.997,41</t>
  </si>
  <si>
    <t>37,47</t>
  </si>
  <si>
    <t>92,51%</t>
  </si>
  <si>
    <t>0,28%</t>
  </si>
  <si>
    <t>3.048,26</t>
  </si>
  <si>
    <t>25,81</t>
  </si>
  <si>
    <t>118,1039309</t>
  </si>
  <si>
    <t>CAIBRO NAO APARELHADO *6 X 6* CM, EM MACARANDUBA, ANGELIM OU EQUIVALENTE DA REGIAO - BRUTA</t>
  </si>
  <si>
    <t xml:space="preserve"> 00004433 </t>
  </si>
  <si>
    <t>92,24%</t>
  </si>
  <si>
    <t>0,31%</t>
  </si>
  <si>
    <t>3.382,92</t>
  </si>
  <si>
    <t>30,38</t>
  </si>
  <si>
    <t>111,3536000</t>
  </si>
  <si>
    <t>91,93%</t>
  </si>
  <si>
    <t>0,32%</t>
  </si>
  <si>
    <t>3.485,40</t>
  </si>
  <si>
    <t>20.502,34</t>
  </si>
  <si>
    <t>0,1700000</t>
  </si>
  <si>
    <t>mês</t>
  </si>
  <si>
    <t>91,61%</t>
  </si>
  <si>
    <t>3.538,97</t>
  </si>
  <si>
    <t>1.258.165,24</t>
  </si>
  <si>
    <t>0,0028128</t>
  </si>
  <si>
    <t>GUINDASTE HIDRAULICO AUTOPROPELIDO, COM LANCA TELESCOPICA 28,80 M, CAPACIDADE MAXIMA 30 T, POTENCIA 97 KW, TRACAO  4 X 4</t>
  </si>
  <si>
    <t xml:space="preserve"> 00044475 </t>
  </si>
  <si>
    <t>91,29%</t>
  </si>
  <si>
    <t>3.570,37</t>
  </si>
  <si>
    <t>88,79</t>
  </si>
  <si>
    <t>40,2114000</t>
  </si>
  <si>
    <t>90,97%</t>
  </si>
  <si>
    <t>0,35%</t>
  </si>
  <si>
    <t>3.851,25</t>
  </si>
  <si>
    <t>30,63</t>
  </si>
  <si>
    <t>125,7344765</t>
  </si>
  <si>
    <t>TABUA APARELHADA *2,5 X 30* CM, EM MACARANDUBA, ANGELIM OU EQUIVALENTE DA REGIAO</t>
  </si>
  <si>
    <t xml:space="preserve"> 00003992 </t>
  </si>
  <si>
    <t>90,62%</t>
  </si>
  <si>
    <t>3.886,18</t>
  </si>
  <si>
    <t>48,58</t>
  </si>
  <si>
    <t xml:space="preserve"> P9924 </t>
  </si>
  <si>
    <t>90,27%</t>
  </si>
  <si>
    <t>0,36%</t>
  </si>
  <si>
    <t>3.939,59</t>
  </si>
  <si>
    <t>21,45</t>
  </si>
  <si>
    <t>183,6640000</t>
  </si>
  <si>
    <t>89,91%</t>
  </si>
  <si>
    <t>0,37%</t>
  </si>
  <si>
    <t>4.104,32</t>
  </si>
  <si>
    <t>64,13</t>
  </si>
  <si>
    <t>89,54%</t>
  </si>
  <si>
    <t>0,39%</t>
  </si>
  <si>
    <t>4.341,40</t>
  </si>
  <si>
    <t>62,02</t>
  </si>
  <si>
    <t>70,0000000</t>
  </si>
  <si>
    <t>89,14%</t>
  </si>
  <si>
    <t>0,40%</t>
  </si>
  <si>
    <t>4.359,89</t>
  </si>
  <si>
    <t>123,7200000</t>
  </si>
  <si>
    <t>Mergulhador raso dependente de emergência (1 por equipe)</t>
  </si>
  <si>
    <t>88,75%</t>
  </si>
  <si>
    <t>4.368,81</t>
  </si>
  <si>
    <t>29,85</t>
  </si>
  <si>
    <t>146,3588000</t>
  </si>
  <si>
    <t>88,35%</t>
  </si>
  <si>
    <t>0,72%</t>
  </si>
  <si>
    <t>7.931,65</t>
  </si>
  <si>
    <t>248,2519000</t>
  </si>
  <si>
    <t xml:space="preserve"> E9249 </t>
  </si>
  <si>
    <t>87,63%</t>
  </si>
  <si>
    <t>0,75%</t>
  </si>
  <si>
    <t>8.257,07</t>
  </si>
  <si>
    <t>86,88%</t>
  </si>
  <si>
    <t>0,92%</t>
  </si>
  <si>
    <t>10.168,06</t>
  </si>
  <si>
    <t>125,58</t>
  </si>
  <si>
    <t>80,9688000</t>
  </si>
  <si>
    <t>ENGENHEIRO CIVIL PLENO</t>
  </si>
  <si>
    <t xml:space="preserve"> 00034780 </t>
  </si>
  <si>
    <t>85,96%</t>
  </si>
  <si>
    <t>1,12%</t>
  </si>
  <si>
    <t>12.308,66</t>
  </si>
  <si>
    <t>39,83</t>
  </si>
  <si>
    <t>99,49</t>
  </si>
  <si>
    <t>84,84%</t>
  </si>
  <si>
    <t>2,26%</t>
  </si>
  <si>
    <t>24.939,51</t>
  </si>
  <si>
    <t>305,10</t>
  </si>
  <si>
    <t>81,7420800</t>
  </si>
  <si>
    <t xml:space="preserve">DIA </t>
  </si>
  <si>
    <t xml:space="preserve">DIARIA </t>
  </si>
  <si>
    <t xml:space="preserve"> CODEVASF - DP </t>
  </si>
  <si>
    <t>82,58%</t>
  </si>
  <si>
    <t>2,33%</t>
  </si>
  <si>
    <t>25.666,95</t>
  </si>
  <si>
    <t>207,46</t>
  </si>
  <si>
    <t>MERGULHADOR PROFISSIONAL</t>
  </si>
  <si>
    <t xml:space="preserve"> B010000113 </t>
  </si>
  <si>
    <t>80,25%</t>
  </si>
  <si>
    <t>2,49%</t>
  </si>
  <si>
    <t>27.478,09</t>
  </si>
  <si>
    <t>77,75%</t>
  </si>
  <si>
    <t>27.480,18</t>
  </si>
  <si>
    <t>4.580,03</t>
  </si>
  <si>
    <t>6,0000000</t>
  </si>
  <si>
    <t>75,26%</t>
  </si>
  <si>
    <t>2,85%</t>
  </si>
  <si>
    <t>31.447,45</t>
  </si>
  <si>
    <t>124,87</t>
  </si>
  <si>
    <t>251,8415200</t>
  </si>
  <si>
    <t>72,40%</t>
  </si>
  <si>
    <t>3,80%</t>
  </si>
  <si>
    <t>41.822,88</t>
  </si>
  <si>
    <t>5.876,27</t>
  </si>
  <si>
    <t>7,1172500</t>
  </si>
  <si>
    <t>ENCARREGADO GERAL DE OBRAS (MENSALISTA)</t>
  </si>
  <si>
    <t xml:space="preserve"> 00040818 </t>
  </si>
  <si>
    <t>68,61%</t>
  </si>
  <si>
    <t>3,82%</t>
  </si>
  <si>
    <t>42.109,87</t>
  </si>
  <si>
    <t>5.885,33</t>
  </si>
  <si>
    <t>7,1550570</t>
  </si>
  <si>
    <t xml:space="preserve"> CODEVASF </t>
  </si>
  <si>
    <t>64,78%</t>
  </si>
  <si>
    <t>5,93%</t>
  </si>
  <si>
    <t>65.311,24</t>
  </si>
  <si>
    <t>16.327,81</t>
  </si>
  <si>
    <t>58,85%</t>
  </si>
  <si>
    <t>7,55%</t>
  </si>
  <si>
    <t>83.200,00</t>
  </si>
  <si>
    <t>41.600,00</t>
  </si>
  <si>
    <t>51,30%</t>
  </si>
  <si>
    <t>9,17%</t>
  </si>
  <si>
    <t>101.020,08</t>
  </si>
  <si>
    <t>2.405,24</t>
  </si>
  <si>
    <t>42,0000000</t>
  </si>
  <si>
    <t>42,13%</t>
  </si>
  <si>
    <t>19,58%</t>
  </si>
  <si>
    <t>215.652,87</t>
  </si>
  <si>
    <t>22,56%</t>
  </si>
  <si>
    <t>248.489,60</t>
  </si>
  <si>
    <t>1.553,06</t>
  </si>
  <si>
    <t>160,0000000</t>
  </si>
  <si>
    <t>Geral</t>
  </si>
  <si>
    <t>Peso Acumulado</t>
  </si>
  <si>
    <t>Valor Acumulado</t>
  </si>
  <si>
    <t>Peso</t>
  </si>
  <si>
    <t>Valor  Unitário</t>
  </si>
  <si>
    <t>Curva ABC de Insumos</t>
  </si>
  <si>
    <t>1.317.096,51</t>
  </si>
  <si>
    <t>1.052.455,66</t>
  </si>
  <si>
    <t>874.057,75</t>
  </si>
  <si>
    <t>573.077,58</t>
  </si>
  <si>
    <t>380.106,02</t>
  </si>
  <si>
    <t>216.290,76</t>
  </si>
  <si>
    <t>Custo Acumulado</t>
  </si>
  <si>
    <t>100,0%</t>
  </si>
  <si>
    <t>79,53%</t>
  </si>
  <si>
    <t>66,05%</t>
  </si>
  <si>
    <t>43,3%</t>
  </si>
  <si>
    <t>28,72%</t>
  </si>
  <si>
    <t>16,34%</t>
  </si>
  <si>
    <t>Porcentagem Acumulado</t>
  </si>
  <si>
    <t>6.302,71</t>
  </si>
  <si>
    <t>264.640,84</t>
  </si>
  <si>
    <t>178.397,91</t>
  </si>
  <si>
    <t>300.980,18</t>
  </si>
  <si>
    <t>192.971,56</t>
  </si>
  <si>
    <t>163.815,25</t>
  </si>
  <si>
    <t>216.290,77</t>
  </si>
  <si>
    <t>Custo</t>
  </si>
  <si>
    <t>0,48%</t>
  </si>
  <si>
    <t>20,0%</t>
  </si>
  <si>
    <t>13,48%</t>
  </si>
  <si>
    <t>22,74%</t>
  </si>
  <si>
    <t>14,58%</t>
  </si>
  <si>
    <t>12,38%</t>
  </si>
  <si>
    <t>Porcentagem</t>
  </si>
  <si>
    <t>100,00%
2.532,90</t>
  </si>
  <si>
    <t>100,00%
165.813,97</t>
  </si>
  <si>
    <t>33,40%
62.273,78</t>
  </si>
  <si>
    <t>33,30%
62.087,33</t>
  </si>
  <si>
    <t>10,00%
24.735,38</t>
  </si>
  <si>
    <t>55,00%
136.044,61</t>
  </si>
  <si>
    <t>15,00%
37.103,08</t>
  </si>
  <si>
    <t>20,00%
49.470,77</t>
  </si>
  <si>
    <t>20,06%
87.009,16</t>
  </si>
  <si>
    <t>45,67%
198.131,94</t>
  </si>
  <si>
    <t>22,87%
99.190,41</t>
  </si>
  <si>
    <t>11,40%
49.470,77</t>
  </si>
  <si>
    <t>50,00%
1.850,87</t>
  </si>
  <si>
    <t>100,00%
23.144,20</t>
  </si>
  <si>
    <t>100,00%
66.553,76</t>
  </si>
  <si>
    <t>100,00%
3.889,92</t>
  </si>
  <si>
    <t>24,73%
23.144,20</t>
  </si>
  <si>
    <t>75,27%
70.443,68</t>
  </si>
  <si>
    <t>16,60%
70.640,29</t>
  </si>
  <si>
    <t>16,70%
71.065,84</t>
  </si>
  <si>
    <t>100,00%
2.193,18</t>
  </si>
  <si>
    <t>100,00%
51.230,65</t>
  </si>
  <si>
    <t>2,60%
3.769,81</t>
  </si>
  <si>
    <t>19,44%
28.186,58</t>
  </si>
  <si>
    <t>14,31%
20.748,45</t>
  </si>
  <si>
    <t>21,92%
31.782,40</t>
  </si>
  <si>
    <t>14,39%
20.864,45</t>
  </si>
  <si>
    <t>12,61%
18.283,58</t>
  </si>
  <si>
    <t>14,73%
21.357,42</t>
  </si>
  <si>
    <t>210 DIAS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</si>
  <si>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</si>
  <si>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</si>
  <si>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</si>
  <si>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</si>
  <si>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</si>
  <si>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</si>
  <si>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</si>
  <si>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</si>
  <si>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Empresa:</t>
  </si>
  <si>
    <t xml:space="preserve">CONTINENTAL SERVICE SERVIÇOS DE CONSTRUÇÃO EIRELI </t>
  </si>
  <si>
    <t>Desc. Ref.:</t>
  </si>
  <si>
    <r>
      <rPr>
        <b/>
        <sz val="12"/>
        <color indexed="9"/>
        <rFont val="Calibri Light"/>
        <family val="2"/>
      </rPr>
      <t>ENCARGOS   SOCIAIS   SOBRE   A   MÃO   DE   OBRA</t>
    </r>
  </si>
  <si>
    <t>CÓDIGO</t>
  </si>
  <si>
    <t>DESCRIÇÃO</t>
  </si>
  <si>
    <r>
      <rPr>
        <b/>
        <sz val="12"/>
        <color indexed="9"/>
        <rFont val="Calibri Light"/>
        <family val="2"/>
      </rPr>
      <t>COM DESONERAÇÃO</t>
    </r>
  </si>
  <si>
    <t xml:space="preserve">SEM DESONERAÇÃO </t>
  </si>
  <si>
    <r>
      <rPr>
        <b/>
        <sz val="12"/>
        <rFont val="Calibri Light"/>
        <family val="2"/>
      </rPr>
      <t>HORISTA
%</t>
    </r>
  </si>
  <si>
    <r>
      <rPr>
        <b/>
        <sz val="12"/>
        <rFont val="Calibri Light"/>
        <family val="2"/>
      </rPr>
      <t>MENSALISTA
%</t>
    </r>
  </si>
  <si>
    <r>
      <rPr>
        <b/>
        <sz val="12"/>
        <color indexed="9"/>
        <rFont val="Calibri Light"/>
        <family val="2"/>
      </rPr>
      <t>GRUPO 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</si>
  <si>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</si>
  <si>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</si>
  <si>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</si>
  <si>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</si>
  <si>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</si>
  <si>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</si>
  <si>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</si>
  <si>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</si>
  <si>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</si>
  <si>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</si>
  <si>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</si>
  <si>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</si>
  <si>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</si>
  <si>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</si>
  <si>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</si>
  <si>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</si>
  <si>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</si>
  <si>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</si>
  <si>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2"/>
        <color indexed="9"/>
        <rFont val="Calibri Light"/>
        <family val="2"/>
      </rPr>
      <t>GRUPO B</t>
    </r>
  </si>
  <si>
    <t>B1</t>
  </si>
  <si>
    <t>Repouso Semanal Remunerado</t>
  </si>
  <si>
    <t>Não incide</t>
  </si>
  <si>
    <t>-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</si>
  <si>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</si>
  <si>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</si>
  <si>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</si>
  <si>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</si>
  <si>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</si>
  <si>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</si>
  <si>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</si>
  <si>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</si>
  <si>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</si>
  <si>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</si>
  <si>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</si>
  <si>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</si>
  <si>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</si>
  <si>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</si>
  <si>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</si>
  <si>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</si>
  <si>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</si>
  <si>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</si>
  <si>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r>
      <rPr>
        <b/>
        <sz val="12"/>
        <color indexed="9"/>
        <rFont val="Calibri Light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</si>
  <si>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</si>
  <si>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</si>
  <si>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</si>
  <si>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</si>
  <si>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</si>
  <si>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</si>
  <si>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</si>
  <si>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</si>
  <si>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</si>
  <si>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</si>
  <si>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r>
      <rPr>
        <b/>
        <sz val="12"/>
        <color indexed="9"/>
        <rFont val="Calibri Light"/>
        <family val="2"/>
      </rPr>
      <t>GRUPO D</t>
    </r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</si>
  <si>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</si>
  <si>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</si>
  <si>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</si>
  <si>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</si>
  <si>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</si>
  <si>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r>
      <rPr>
        <b/>
        <sz val="12"/>
        <color indexed="9"/>
        <rFont val="Calibri Light"/>
        <family val="2"/>
      </rPr>
      <t>TOTAL(A+B+C+D)</t>
    </r>
  </si>
  <si>
    <t>COMPOSIÇÃO DE BONIFICAÇÕES E DESPESAS INDIRETAS - BDI</t>
  </si>
  <si>
    <t xml:space="preserve">DIFERENCIADO </t>
  </si>
  <si>
    <t>CóD</t>
  </si>
  <si>
    <t>ITEM</t>
  </si>
  <si>
    <t>DISCRIMINAÇÃO</t>
  </si>
  <si>
    <t>TAXA (%)</t>
  </si>
  <si>
    <t>AC - Administração Central</t>
  </si>
  <si>
    <t>SG - seguros e Garantia</t>
  </si>
  <si>
    <t>R - Risco</t>
  </si>
  <si>
    <t>DF - Despesas Financeiras</t>
  </si>
  <si>
    <t>L - Lucro Bruto</t>
  </si>
  <si>
    <t>I - Impostos</t>
  </si>
  <si>
    <t>6.1</t>
  </si>
  <si>
    <t>PIS</t>
  </si>
  <si>
    <t>6.2</t>
  </si>
  <si>
    <t>COFINS</t>
  </si>
  <si>
    <t>6.3</t>
  </si>
  <si>
    <t>ISS</t>
  </si>
  <si>
    <t>6.4</t>
  </si>
  <si>
    <t>Contribuição Prev. Sobre Receita Bruta - CPRB</t>
  </si>
  <si>
    <t>TOTAL DA OBRA</t>
  </si>
  <si>
    <t>Onde:</t>
  </si>
  <si>
    <t>Equação Acordão TCU 2.622/2013 - Plenário</t>
  </si>
  <si>
    <t>Parâmetros do Acórdão 2.622/2013 - Plenário</t>
  </si>
  <si>
    <t>AC: taxa de administração central;</t>
  </si>
  <si>
    <t>SG: taxa de garantias e taxa de seguros;</t>
  </si>
  <si>
    <t>R: taxa de riscos;</t>
  </si>
  <si>
    <t>DF: taxa de despesas financeiras;</t>
  </si>
  <si>
    <t>L: taxa de lucro/remuneração;</t>
  </si>
  <si>
    <t>I: taxa de incidência de impostos (PIS, COFINS, ISS, CPRB).</t>
  </si>
  <si>
    <t>B.D.I
25,91%
B.D.I
14,70%</t>
  </si>
  <si>
    <t>Planilha Orçamentária Resumida</t>
  </si>
  <si>
    <t>B.D.I</t>
  </si>
  <si>
    <t>100,00%
144.992,47</t>
  </si>
  <si>
    <t>100,00%
51.299,27</t>
  </si>
  <si>
    <t>100,00%
2.193,15</t>
  </si>
  <si>
    <t>100,00%
425.540,52</t>
  </si>
  <si>
    <t>100,00%
93.587,15</t>
  </si>
  <si>
    <t>100,00%
3.889,68</t>
  </si>
  <si>
    <t>100,00%
66.553,68</t>
  </si>
  <si>
    <t>100,00%
23.144,18</t>
  </si>
  <si>
    <t>100,00%
3.70064</t>
  </si>
  <si>
    <t>100,00%
433.801,76</t>
  </si>
  <si>
    <t>100,00%
165.810,58</t>
  </si>
  <si>
    <t>100,00%
2.530,89</t>
  </si>
  <si>
    <t>100,00%
186.448,18</t>
  </si>
  <si>
    <t>100,00%
247.353,58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</si>
</sst>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#,##0.00\ %"/>
    <numFmt numFmtId="165" formatCode="#,##0.0000"/>
    <numFmt numFmtId="166" formatCode="#,##0.0000000"/>
    <numFmt numFmtId="167" formatCode="_(&quot;R$&quot;* #,##0.00_);_(&quot;R$&quot;* \(#,##0.00\);_(&quot;R$&quot;* &quot;-&quot;??_);_(@_)"/>
  </numFmts>
  <fonts count="4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color rgb="FF000000"/>
      <name val="Tahoma"/>
      <family val="2"/>
    </font>
    <font>
      <sz val="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7"/>
      <color rgb="FF000000"/>
      <name val="Arial"/>
      <family val="2"/>
    </font>
    <font>
      <b/>
      <sz val="12"/>
      <name val="Aptos Display"/>
      <family val="2"/>
      <scheme val="major"/>
    </font>
    <font>
      <sz val="12"/>
      <color theme="1"/>
      <name val="Aptos Display"/>
      <family val="2"/>
      <scheme val="major"/>
    </font>
    <font>
      <sz val="12"/>
      <name val="Aptos Display"/>
      <family val="2"/>
      <scheme val="major"/>
    </font>
    <font>
      <b/>
      <sz val="12"/>
      <color indexed="9"/>
      <name val="Calibri Light"/>
      <family val="2"/>
    </font>
    <font>
      <b/>
      <sz val="12"/>
      <color rgb="FFFFFFFF"/>
      <name val="Aptos Display"/>
      <family val="2"/>
      <scheme val="major"/>
    </font>
    <font>
      <b/>
      <sz val="12"/>
      <name val="Calibri Light"/>
      <family val="2"/>
    </font>
    <font>
      <sz val="12"/>
      <color rgb="FF000000"/>
      <name val="Aptos Display"/>
      <family val="2"/>
      <scheme val="major"/>
    </font>
    <font>
      <b/>
      <sz val="12"/>
      <color rgb="FF000000"/>
      <name val="Aptos Display"/>
      <family val="2"/>
      <scheme val="major"/>
    </font>
    <font>
      <sz val="10"/>
      <name val="Arial"/>
      <family val="2"/>
    </font>
    <font>
      <b/>
      <sz val="12"/>
      <color indexed="8"/>
      <name val="Aptos Display"/>
      <family val="2"/>
      <scheme val="major"/>
    </font>
    <font>
      <sz val="8"/>
      <color rgb="FF000000"/>
      <name val="Tahoma"/>
      <family val="2"/>
    </font>
    <font>
      <b/>
      <sz val="12"/>
      <color theme="1"/>
      <name val="Aptos Display"/>
      <family val="2"/>
      <scheme val="major"/>
    </font>
    <font>
      <sz val="12"/>
      <color indexed="8"/>
      <name val="Aptos Display"/>
      <family val="2"/>
      <scheme val="major"/>
    </font>
    <font>
      <b/>
      <sz val="1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808080"/>
      </patternFill>
    </fill>
    <fill>
      <patternFill patternType="solid">
        <fgColor rgb="FF538DD3"/>
      </patternFill>
    </fill>
    <fill>
      <patternFill patternType="solid">
        <fgColor rgb="FFB8CCE3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4" fillId="0" borderId="0"/>
    <xf numFmtId="0" fontId="37" fillId="0" borderId="0"/>
    <xf numFmtId="167" fontId="37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7" fillId="0" borderId="0"/>
    <xf numFmtId="44" fontId="23" fillId="0" borderId="0" applyFont="0" applyFill="0" applyBorder="0" applyAlignment="0" applyProtection="0"/>
  </cellStyleXfs>
  <cellXfs count="19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center" vertical="top" wrapText="1"/>
    </xf>
    <xf numFmtId="0" fontId="19" fillId="20" borderId="0" xfId="0" applyFont="1" applyFill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center" vertical="top" wrapText="1"/>
    </xf>
    <xf numFmtId="0" fontId="10" fillId="18" borderId="0" xfId="0" applyFont="1" applyFill="1" applyAlignment="1">
      <alignment horizontal="left" vertical="top" wrapText="1"/>
    </xf>
    <xf numFmtId="0" fontId="16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righ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10" fillId="27" borderId="0" xfId="0" applyFont="1" applyFill="1" applyAlignment="1">
      <alignment horizontal="left" vertical="top" wrapText="1"/>
    </xf>
    <xf numFmtId="0" fontId="16" fillId="27" borderId="0" xfId="0" applyFont="1" applyFill="1" applyAlignment="1">
      <alignment horizontal="left" vertical="top" wrapText="1"/>
    </xf>
    <xf numFmtId="0" fontId="11" fillId="25" borderId="13" xfId="0" applyFont="1" applyFill="1" applyBorder="1" applyAlignment="1">
      <alignment horizontal="left" vertical="top" wrapText="1"/>
    </xf>
    <xf numFmtId="166" fontId="10" fillId="27" borderId="0" xfId="0" applyNumberFormat="1" applyFont="1" applyFill="1" applyAlignment="1">
      <alignment horizontal="right" vertical="top" wrapText="1"/>
    </xf>
    <xf numFmtId="4" fontId="16" fillId="27" borderId="0" xfId="0" applyNumberFormat="1" applyFont="1" applyFill="1" applyAlignment="1">
      <alignment horizontal="right" vertical="top" wrapText="1"/>
    </xf>
    <xf numFmtId="0" fontId="16" fillId="27" borderId="0" xfId="0" applyFont="1" applyFill="1" applyAlignment="1">
      <alignment horizontal="right" vertical="top" wrapText="1"/>
    </xf>
    <xf numFmtId="4" fontId="16" fillId="16" borderId="14" xfId="0" applyNumberFormat="1" applyFont="1" applyFill="1" applyBorder="1" applyAlignment="1">
      <alignment horizontal="right" vertical="top" wrapText="1"/>
    </xf>
    <xf numFmtId="166" fontId="16" fillId="16" borderId="14" xfId="0" applyNumberFormat="1" applyFont="1" applyFill="1" applyBorder="1" applyAlignment="1">
      <alignment horizontal="right" vertical="top" wrapText="1"/>
    </xf>
    <xf numFmtId="0" fontId="16" fillId="16" borderId="14" xfId="0" applyFont="1" applyFill="1" applyBorder="1" applyAlignment="1">
      <alignment horizontal="center" vertical="top" wrapText="1"/>
    </xf>
    <xf numFmtId="0" fontId="16" fillId="16" borderId="14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right" vertical="top" wrapText="1"/>
    </xf>
    <xf numFmtId="4" fontId="11" fillId="25" borderId="14" xfId="0" applyNumberFormat="1" applyFont="1" applyFill="1" applyBorder="1" applyAlignment="1">
      <alignment horizontal="right" vertical="top" wrapText="1"/>
    </xf>
    <xf numFmtId="166" fontId="11" fillId="25" borderId="14" xfId="0" applyNumberFormat="1" applyFont="1" applyFill="1" applyBorder="1" applyAlignment="1">
      <alignment horizontal="right" vertical="top" wrapText="1"/>
    </xf>
    <xf numFmtId="0" fontId="11" fillId="25" borderId="14" xfId="0" applyFont="1" applyFill="1" applyBorder="1" applyAlignment="1">
      <alignment horizontal="center" vertical="top" wrapText="1"/>
    </xf>
    <xf numFmtId="0" fontId="11" fillId="25" borderId="14" xfId="0" applyFont="1" applyFill="1" applyBorder="1" applyAlignment="1">
      <alignment horizontal="left" vertical="top" wrapText="1"/>
    </xf>
    <xf numFmtId="0" fontId="11" fillId="25" borderId="14" xfId="0" applyFont="1" applyFill="1" applyBorder="1" applyAlignment="1">
      <alignment horizontal="right" vertical="top" wrapText="1"/>
    </xf>
    <xf numFmtId="0" fontId="1" fillId="27" borderId="14" xfId="0" applyFont="1" applyFill="1" applyBorder="1" applyAlignment="1">
      <alignment horizontal="right" vertical="top" wrapText="1"/>
    </xf>
    <xf numFmtId="0" fontId="1" fillId="27" borderId="14" xfId="0" applyFont="1" applyFill="1" applyBorder="1" applyAlignment="1">
      <alignment horizontal="center" vertical="top" wrapText="1"/>
    </xf>
    <xf numFmtId="0" fontId="1" fillId="27" borderId="14" xfId="0" applyFont="1" applyFill="1" applyBorder="1" applyAlignment="1">
      <alignment horizontal="left" vertical="top" wrapText="1"/>
    </xf>
    <xf numFmtId="4" fontId="6" fillId="24" borderId="14" xfId="0" applyNumberFormat="1" applyFont="1" applyFill="1" applyBorder="1" applyAlignment="1">
      <alignment horizontal="right" vertical="top" wrapText="1"/>
    </xf>
    <xf numFmtId="0" fontId="6" fillId="24" borderId="14" xfId="0" applyFont="1" applyFill="1" applyBorder="1" applyAlignment="1">
      <alignment horizontal="left" vertical="top" wrapText="1"/>
    </xf>
    <xf numFmtId="0" fontId="6" fillId="24" borderId="14" xfId="0" applyFont="1" applyFill="1" applyBorder="1" applyAlignment="1">
      <alignment horizontal="right" vertical="top" wrapText="1"/>
    </xf>
    <xf numFmtId="4" fontId="16" fillId="17" borderId="14" xfId="0" applyNumberFormat="1" applyFont="1" applyFill="1" applyBorder="1" applyAlignment="1">
      <alignment horizontal="right" vertical="top" wrapText="1"/>
    </xf>
    <xf numFmtId="166" fontId="16" fillId="17" borderId="14" xfId="0" applyNumberFormat="1" applyFont="1" applyFill="1" applyBorder="1" applyAlignment="1">
      <alignment horizontal="righ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6" fillId="17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right" vertical="top" wrapText="1"/>
    </xf>
    <xf numFmtId="165" fontId="10" fillId="27" borderId="0" xfId="0" applyNumberFormat="1" applyFont="1" applyFill="1" applyAlignment="1">
      <alignment horizontal="right" vertical="top" wrapText="1"/>
    </xf>
    <xf numFmtId="165" fontId="16" fillId="16" borderId="14" xfId="0" applyNumberFormat="1" applyFont="1" applyFill="1" applyBorder="1" applyAlignment="1">
      <alignment horizontal="right" vertical="top" wrapText="1"/>
    </xf>
    <xf numFmtId="165" fontId="16" fillId="17" borderId="14" xfId="0" applyNumberFormat="1" applyFont="1" applyFill="1" applyBorder="1" applyAlignment="1">
      <alignment horizontal="right" vertical="top" wrapText="1"/>
    </xf>
    <xf numFmtId="0" fontId="1" fillId="27" borderId="0" xfId="0" applyFont="1" applyFill="1" applyAlignment="1">
      <alignment horizontal="left" vertical="top" wrapText="1"/>
    </xf>
    <xf numFmtId="0" fontId="11" fillId="26" borderId="14" xfId="0" applyFont="1" applyFill="1" applyBorder="1" applyAlignment="1">
      <alignment horizontal="right" vertical="top" wrapText="1"/>
    </xf>
    <xf numFmtId="4" fontId="11" fillId="26" borderId="14" xfId="0" applyNumberFormat="1" applyFont="1" applyFill="1" applyBorder="1" applyAlignment="1">
      <alignment horizontal="right" vertical="top" wrapText="1"/>
    </xf>
    <xf numFmtId="0" fontId="11" fillId="26" borderId="14" xfId="0" applyFont="1" applyFill="1" applyBorder="1" applyAlignment="1">
      <alignment horizontal="center" vertical="top" wrapText="1"/>
    </xf>
    <xf numFmtId="0" fontId="11" fillId="26" borderId="14" xfId="0" applyFont="1" applyFill="1" applyBorder="1" applyAlignment="1">
      <alignment horizontal="left" vertical="top" wrapText="1"/>
    </xf>
    <xf numFmtId="0" fontId="11" fillId="24" borderId="16" xfId="0" applyFont="1" applyFill="1" applyBorder="1" applyAlignment="1">
      <alignment horizontal="right" vertical="top" wrapText="1"/>
    </xf>
    <xf numFmtId="0" fontId="11" fillId="24" borderId="15" xfId="0" applyFont="1" applyFill="1" applyBorder="1" applyAlignment="1">
      <alignment horizontal="right" vertical="top" wrapText="1"/>
    </xf>
    <xf numFmtId="0" fontId="24" fillId="0" borderId="0" xfId="1"/>
    <xf numFmtId="0" fontId="26" fillId="0" borderId="17" xfId="1" applyFont="1" applyBorder="1" applyAlignment="1">
      <alignment horizontal="center" vertical="center" wrapText="1"/>
    </xf>
    <xf numFmtId="0" fontId="24" fillId="0" borderId="17" xfId="1" applyBorder="1"/>
    <xf numFmtId="0" fontId="29" fillId="28" borderId="17" xfId="1" applyFont="1" applyFill="1" applyBorder="1" applyAlignment="1">
      <alignment horizontal="right" vertical="top" wrapText="1" indent="1"/>
    </xf>
    <xf numFmtId="0" fontId="30" fillId="28" borderId="17" xfId="1" applyFont="1" applyFill="1" applyBorder="1" applyAlignment="1">
      <alignment horizontal="left" wrapText="1"/>
    </xf>
    <xf numFmtId="17" fontId="31" fillId="28" borderId="17" xfId="1" applyNumberFormat="1" applyFont="1" applyFill="1" applyBorder="1" applyAlignment="1">
      <alignment horizontal="left" vertical="top" wrapText="1"/>
    </xf>
    <xf numFmtId="0" fontId="30" fillId="0" borderId="17" xfId="1" applyFont="1" applyBorder="1" applyAlignment="1">
      <alignment horizontal="center" vertical="top" wrapText="1"/>
    </xf>
    <xf numFmtId="0" fontId="30" fillId="0" borderId="17" xfId="1" applyFont="1" applyBorder="1" applyAlignment="1">
      <alignment horizontal="center" vertical="center" wrapText="1"/>
    </xf>
    <xf numFmtId="0" fontId="31" fillId="0" borderId="17" xfId="1" applyFont="1" applyBorder="1" applyAlignment="1">
      <alignment horizontal="center" vertical="top" wrapText="1"/>
    </xf>
    <xf numFmtId="0" fontId="31" fillId="0" borderId="17" xfId="1" applyFont="1" applyBorder="1" applyAlignment="1">
      <alignment horizontal="left" vertical="top" wrapText="1"/>
    </xf>
    <xf numFmtId="10" fontId="35" fillId="0" borderId="17" xfId="1" applyNumberFormat="1" applyFont="1" applyBorder="1" applyAlignment="1">
      <alignment horizontal="left" vertical="top" indent="2" shrinkToFit="1"/>
    </xf>
    <xf numFmtId="10" fontId="35" fillId="0" borderId="17" xfId="1" applyNumberFormat="1" applyFont="1" applyBorder="1" applyAlignment="1">
      <alignment horizontal="center" vertical="top" shrinkToFit="1"/>
    </xf>
    <xf numFmtId="10" fontId="35" fillId="0" borderId="17" xfId="1" applyNumberFormat="1" applyFont="1" applyBorder="1" applyAlignment="1">
      <alignment horizontal="center" vertical="center" shrinkToFit="1"/>
    </xf>
    <xf numFmtId="0" fontId="31" fillId="30" borderId="17" xfId="1" applyFont="1" applyFill="1" applyBorder="1" applyAlignment="1">
      <alignment horizontal="center" vertical="top" wrapText="1"/>
    </xf>
    <xf numFmtId="0" fontId="31" fillId="30" borderId="17" xfId="1" applyFont="1" applyFill="1" applyBorder="1" applyAlignment="1">
      <alignment horizontal="left" vertical="top" wrapText="1"/>
    </xf>
    <xf numFmtId="10" fontId="35" fillId="30" borderId="17" xfId="1" applyNumberFormat="1" applyFont="1" applyFill="1" applyBorder="1" applyAlignment="1">
      <alignment horizontal="left" vertical="top" indent="2" shrinkToFit="1"/>
    </xf>
    <xf numFmtId="10" fontId="35" fillId="30" borderId="17" xfId="1" applyNumberFormat="1" applyFont="1" applyFill="1" applyBorder="1" applyAlignment="1">
      <alignment horizontal="center" vertical="top" shrinkToFit="1"/>
    </xf>
    <xf numFmtId="10" fontId="35" fillId="30" borderId="17" xfId="1" applyNumberFormat="1" applyFont="1" applyFill="1" applyBorder="1" applyAlignment="1">
      <alignment horizontal="center" vertical="center" shrinkToFit="1"/>
    </xf>
    <xf numFmtId="0" fontId="29" fillId="30" borderId="17" xfId="1" applyFont="1" applyFill="1" applyBorder="1" applyAlignment="1">
      <alignment horizontal="center" vertical="top" wrapText="1"/>
    </xf>
    <xf numFmtId="10" fontId="36" fillId="30" borderId="17" xfId="1" applyNumberFormat="1" applyFont="1" applyFill="1" applyBorder="1" applyAlignment="1">
      <alignment horizontal="left" vertical="top" indent="2" shrinkToFit="1"/>
    </xf>
    <xf numFmtId="10" fontId="36" fillId="30" borderId="17" xfId="1" applyNumberFormat="1" applyFont="1" applyFill="1" applyBorder="1" applyAlignment="1">
      <alignment horizontal="center" vertical="center" shrinkToFit="1"/>
    </xf>
    <xf numFmtId="0" fontId="31" fillId="0" borderId="17" xfId="1" applyFont="1" applyBorder="1" applyAlignment="1">
      <alignment horizontal="center" vertical="center" wrapText="1"/>
    </xf>
    <xf numFmtId="0" fontId="31" fillId="30" borderId="17" xfId="1" applyFont="1" applyFill="1" applyBorder="1" applyAlignment="1">
      <alignment horizontal="center" vertical="center" wrapText="1"/>
    </xf>
    <xf numFmtId="0" fontId="31" fillId="30" borderId="17" xfId="1" applyFont="1" applyFill="1" applyBorder="1" applyAlignment="1">
      <alignment horizontal="right" vertical="top" wrapText="1" indent="2"/>
    </xf>
    <xf numFmtId="0" fontId="29" fillId="0" borderId="17" xfId="1" applyFont="1" applyBorder="1" applyAlignment="1">
      <alignment horizontal="center" vertical="top" wrapText="1"/>
    </xf>
    <xf numFmtId="10" fontId="36" fillId="0" borderId="17" xfId="1" applyNumberFormat="1" applyFont="1" applyBorder="1" applyAlignment="1">
      <alignment horizontal="left" vertical="top" indent="2" shrinkToFit="1"/>
    </xf>
    <xf numFmtId="10" fontId="36" fillId="0" borderId="17" xfId="1" applyNumberFormat="1" applyFont="1" applyBorder="1" applyAlignment="1">
      <alignment horizontal="center" vertical="center" shrinkToFit="1"/>
    </xf>
    <xf numFmtId="10" fontId="35" fillId="0" borderId="17" xfId="1" applyNumberFormat="1" applyFont="1" applyBorder="1" applyAlignment="1">
      <alignment horizontal="left" vertical="top" indent="3" shrinkToFit="1"/>
    </xf>
    <xf numFmtId="10" fontId="35" fillId="30" borderId="17" xfId="1" applyNumberFormat="1" applyFont="1" applyFill="1" applyBorder="1" applyAlignment="1">
      <alignment horizontal="left" vertical="top" indent="3" shrinkToFit="1"/>
    </xf>
    <xf numFmtId="10" fontId="35" fillId="30" borderId="17" xfId="1" applyNumberFormat="1" applyFont="1" applyFill="1" applyBorder="1" applyAlignment="1">
      <alignment horizontal="left" vertical="center" indent="2" shrinkToFit="1"/>
    </xf>
    <xf numFmtId="10" fontId="33" fillId="29" borderId="17" xfId="1" applyNumberFormat="1" applyFont="1" applyFill="1" applyBorder="1" applyAlignment="1">
      <alignment horizontal="left" vertical="top" indent="2" shrinkToFit="1"/>
    </xf>
    <xf numFmtId="0" fontId="25" fillId="0" borderId="17" xfId="1" applyFont="1" applyBorder="1" applyAlignment="1">
      <alignment vertical="center" wrapText="1"/>
    </xf>
    <xf numFmtId="0" fontId="26" fillId="0" borderId="17" xfId="1" applyFont="1" applyBorder="1" applyAlignment="1">
      <alignment vertical="center" wrapText="1"/>
    </xf>
    <xf numFmtId="0" fontId="28" fillId="0" borderId="17" xfId="1" applyFont="1" applyBorder="1" applyAlignment="1">
      <alignment vertical="center" wrapText="1"/>
    </xf>
    <xf numFmtId="0" fontId="29" fillId="0" borderId="0" xfId="2" applyFont="1"/>
    <xf numFmtId="0" fontId="38" fillId="0" borderId="18" xfId="2" applyFont="1" applyBorder="1" applyAlignment="1">
      <alignment vertical="center" wrapText="1"/>
    </xf>
    <xf numFmtId="0" fontId="38" fillId="0" borderId="20" xfId="2" applyFont="1" applyBorder="1" applyAlignment="1">
      <alignment vertical="center" wrapText="1"/>
    </xf>
    <xf numFmtId="0" fontId="38" fillId="0" borderId="19" xfId="2" applyFont="1" applyBorder="1" applyAlignment="1">
      <alignment vertical="center" wrapText="1"/>
    </xf>
    <xf numFmtId="0" fontId="29" fillId="0" borderId="21" xfId="2" applyFont="1" applyBorder="1" applyAlignment="1">
      <alignment horizontal="center" vertical="center"/>
    </xf>
    <xf numFmtId="0" fontId="31" fillId="0" borderId="17" xfId="2" applyFont="1" applyBorder="1" applyAlignment="1">
      <alignment horizontal="center"/>
    </xf>
    <xf numFmtId="0" fontId="31" fillId="0" borderId="17" xfId="2" applyFont="1" applyBorder="1" applyAlignment="1">
      <alignment vertical="center"/>
    </xf>
    <xf numFmtId="10" fontId="31" fillId="0" borderId="17" xfId="2" applyNumberFormat="1" applyFont="1" applyBorder="1" applyAlignment="1">
      <alignment horizontal="right"/>
    </xf>
    <xf numFmtId="0" fontId="29" fillId="0" borderId="21" xfId="2" applyFont="1" applyBorder="1" applyAlignment="1">
      <alignment horizontal="center"/>
    </xf>
    <xf numFmtId="0" fontId="31" fillId="0" borderId="17" xfId="2" applyFont="1" applyBorder="1"/>
    <xf numFmtId="10" fontId="31" fillId="0" borderId="17" xfId="3" applyNumberFormat="1" applyFont="1" applyBorder="1" applyAlignment="1">
      <alignment horizontal="right"/>
    </xf>
    <xf numFmtId="0" fontId="29" fillId="31" borderId="32" xfId="2" applyFont="1" applyFill="1" applyBorder="1"/>
    <xf numFmtId="10" fontId="40" fillId="31" borderId="17" xfId="4" applyNumberFormat="1" applyFont="1" applyFill="1" applyBorder="1" applyAlignment="1">
      <alignment vertical="center"/>
    </xf>
    <xf numFmtId="0" fontId="29" fillId="0" borderId="0" xfId="2" applyFont="1" applyAlignment="1">
      <alignment horizontal="center"/>
    </xf>
    <xf numFmtId="0" fontId="29" fillId="0" borderId="24" xfId="5" applyFont="1" applyBorder="1" applyAlignment="1">
      <alignment horizontal="left"/>
    </xf>
    <xf numFmtId="0" fontId="31" fillId="0" borderId="25" xfId="5" applyFont="1" applyBorder="1" applyAlignment="1">
      <alignment vertical="center"/>
    </xf>
    <xf numFmtId="0" fontId="29" fillId="0" borderId="26" xfId="5" applyFont="1" applyBorder="1" applyAlignment="1">
      <alignment vertical="center"/>
    </xf>
    <xf numFmtId="0" fontId="31" fillId="0" borderId="27" xfId="5" applyFont="1" applyBorder="1" applyAlignment="1">
      <alignment horizontal="left"/>
    </xf>
    <xf numFmtId="0" fontId="31" fillId="0" borderId="0" xfId="5" applyFont="1" applyAlignment="1">
      <alignment vertical="center"/>
    </xf>
    <xf numFmtId="0" fontId="29" fillId="0" borderId="28" xfId="5" applyFont="1" applyBorder="1" applyAlignment="1">
      <alignment vertical="center"/>
    </xf>
    <xf numFmtId="0" fontId="31" fillId="0" borderId="0" xfId="5" applyFont="1"/>
    <xf numFmtId="0" fontId="31" fillId="0" borderId="28" xfId="5" applyFont="1" applyBorder="1" applyAlignment="1">
      <alignment vertical="center"/>
    </xf>
    <xf numFmtId="0" fontId="31" fillId="0" borderId="0" xfId="5" applyFont="1" applyAlignment="1">
      <alignment horizontal="left" vertical="center" wrapText="1"/>
    </xf>
    <xf numFmtId="0" fontId="41" fillId="0" borderId="0" xfId="5" applyFont="1"/>
    <xf numFmtId="0" fontId="31" fillId="0" borderId="29" xfId="5" applyFont="1" applyBorder="1" applyAlignment="1">
      <alignment horizontal="left"/>
    </xf>
    <xf numFmtId="0" fontId="31" fillId="0" borderId="30" xfId="5" applyFont="1" applyBorder="1" applyAlignment="1">
      <alignment horizontal="left" vertical="center" wrapText="1"/>
    </xf>
    <xf numFmtId="0" fontId="31" fillId="0" borderId="31" xfId="5" applyFont="1" applyBorder="1" applyAlignment="1">
      <alignment vertical="center"/>
    </xf>
    <xf numFmtId="4" fontId="0" fillId="0" borderId="0" xfId="0" applyNumberFormat="1"/>
    <xf numFmtId="164" fontId="6" fillId="24" borderId="14" xfId="0" applyNumberFormat="1" applyFont="1" applyFill="1" applyBorder="1" applyAlignment="1">
      <alignment horizontal="right" vertical="top" wrapText="1"/>
    </xf>
    <xf numFmtId="0" fontId="1" fillId="6" borderId="3" xfId="0" applyFont="1" applyFill="1" applyBorder="1" applyAlignment="1">
      <alignment horizontal="right" vertical="top" wrapText="1"/>
    </xf>
    <xf numFmtId="2" fontId="13" fillId="13" borderId="10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center" vertical="center" wrapText="1"/>
    </xf>
    <xf numFmtId="10" fontId="42" fillId="18" borderId="0" xfId="0" applyNumberFormat="1" applyFont="1" applyFill="1" applyAlignment="1">
      <alignment horizontal="center" vertical="top" wrapText="1"/>
    </xf>
    <xf numFmtId="44" fontId="0" fillId="0" borderId="0" xfId="6" applyFont="1"/>
    <xf numFmtId="44" fontId="0" fillId="0" borderId="0" xfId="0" applyNumberFormat="1"/>
    <xf numFmtId="44" fontId="6" fillId="7" borderId="4" xfId="0" applyNumberFormat="1" applyFont="1" applyFill="1" applyBorder="1" applyAlignment="1">
      <alignment horizontal="left" vertical="top" wrapText="1"/>
    </xf>
    <xf numFmtId="44" fontId="8" fillId="9" borderId="6" xfId="0" applyNumberFormat="1" applyFont="1" applyFill="1" applyBorder="1" applyAlignment="1">
      <alignment horizontal="right" vertical="top" wrapText="1"/>
    </xf>
    <xf numFmtId="4" fontId="10" fillId="27" borderId="0" xfId="0" applyNumberFormat="1" applyFont="1" applyFill="1" applyAlignment="1">
      <alignment vertical="top" wrapText="1"/>
    </xf>
    <xf numFmtId="0" fontId="10" fillId="27" borderId="0" xfId="0" applyFont="1" applyFill="1" applyAlignment="1">
      <alignment vertical="top" wrapText="1"/>
    </xf>
    <xf numFmtId="44" fontId="10" fillId="27" borderId="0" xfId="6" applyFont="1" applyFill="1" applyAlignment="1">
      <alignment vertical="top" wrapText="1"/>
    </xf>
    <xf numFmtId="0" fontId="16" fillId="27" borderId="0" xfId="0" applyFont="1" applyFill="1" applyAlignment="1">
      <alignment horizontal="center" vertical="top" wrapText="1"/>
    </xf>
    <xf numFmtId="0" fontId="0" fillId="0" borderId="0" xfId="0"/>
    <xf numFmtId="0" fontId="10" fillId="27" borderId="0" xfId="0" applyFont="1" applyFill="1" applyAlignment="1">
      <alignment horizontal="right" vertical="top" wrapText="1"/>
    </xf>
    <xf numFmtId="0" fontId="10" fillId="27" borderId="0" xfId="0" applyFont="1" applyFill="1" applyAlignment="1">
      <alignment horizontal="left" vertical="top" wrapText="1"/>
    </xf>
    <xf numFmtId="4" fontId="20" fillId="21" borderId="0" xfId="0" applyNumberFormat="1" applyFont="1" applyFill="1" applyAlignment="1">
      <alignment horizontal="right" vertical="top" wrapText="1"/>
    </xf>
    <xf numFmtId="0" fontId="19" fillId="20" borderId="0" xfId="0" applyFont="1" applyFill="1" applyAlignment="1">
      <alignment horizontal="right" vertical="top" wrapText="1"/>
    </xf>
    <xf numFmtId="0" fontId="6" fillId="24" borderId="14" xfId="0" applyFont="1" applyFill="1" applyBorder="1" applyAlignment="1">
      <alignment horizontal="lef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1" fillId="27" borderId="14" xfId="0" applyFont="1" applyFill="1" applyBorder="1" applyAlignment="1">
      <alignment horizontal="left" vertical="top" wrapText="1"/>
    </xf>
    <xf numFmtId="0" fontId="1" fillId="27" borderId="0" xfId="0" applyFont="1" applyFill="1" applyAlignment="1">
      <alignment horizontal="left" vertical="top" wrapText="1"/>
    </xf>
    <xf numFmtId="0" fontId="1" fillId="27" borderId="0" xfId="0" applyFont="1" applyFill="1" applyAlignment="1">
      <alignment horizontal="center" wrapText="1"/>
    </xf>
    <xf numFmtId="0" fontId="1" fillId="27" borderId="14" xfId="0" applyFont="1" applyFill="1" applyBorder="1" applyAlignment="1">
      <alignment horizontal="right" vertical="top" wrapText="1"/>
    </xf>
    <xf numFmtId="0" fontId="1" fillId="27" borderId="14" xfId="0" applyFont="1" applyFill="1" applyBorder="1" applyAlignment="1">
      <alignment horizontal="center" vertical="top" wrapText="1"/>
    </xf>
    <xf numFmtId="0" fontId="16" fillId="27" borderId="0" xfId="0" applyFont="1" applyFill="1" applyAlignment="1">
      <alignment horizontal="right" vertical="top" wrapText="1"/>
    </xf>
    <xf numFmtId="0" fontId="22" fillId="23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11" fillId="25" borderId="14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left" vertical="top" wrapText="1"/>
    </xf>
    <xf numFmtId="165" fontId="16" fillId="17" borderId="14" xfId="0" applyNumberFormat="1" applyFont="1" applyFill="1" applyBorder="1" applyAlignment="1">
      <alignment horizontal="right" vertical="top" wrapText="1"/>
    </xf>
    <xf numFmtId="165" fontId="16" fillId="16" borderId="14" xfId="0" applyNumberFormat="1" applyFont="1" applyFill="1" applyBorder="1" applyAlignment="1">
      <alignment horizontal="right" vertical="top" wrapText="1"/>
    </xf>
    <xf numFmtId="0" fontId="29" fillId="29" borderId="17" xfId="1" applyFont="1" applyFill="1" applyBorder="1" applyAlignment="1">
      <alignment horizontal="center" vertical="top" wrapText="1"/>
    </xf>
    <xf numFmtId="0" fontId="29" fillId="29" borderId="17" xfId="1" applyFont="1" applyFill="1" applyBorder="1" applyAlignment="1">
      <alignment horizontal="left" vertical="top" wrapText="1" indent="9"/>
    </xf>
    <xf numFmtId="0" fontId="31" fillId="28" borderId="17" xfId="1" applyFont="1" applyFill="1" applyBorder="1" applyAlignment="1">
      <alignment horizontal="left" vertical="top" wrapText="1" indent="6"/>
    </xf>
    <xf numFmtId="0" fontId="29" fillId="0" borderId="17" xfId="1" applyFont="1" applyBorder="1" applyAlignment="1">
      <alignment horizontal="left" vertical="center" wrapText="1"/>
    </xf>
    <xf numFmtId="0" fontId="29" fillId="0" borderId="17" xfId="1" applyFont="1" applyBorder="1" applyAlignment="1">
      <alignment horizontal="center" vertical="center" wrapText="1"/>
    </xf>
    <xf numFmtId="0" fontId="29" fillId="28" borderId="17" xfId="1" applyFont="1" applyFill="1" applyBorder="1" applyAlignment="1">
      <alignment horizontal="left" vertical="top" wrapText="1" indent="3"/>
    </xf>
    <xf numFmtId="0" fontId="33" fillId="28" borderId="17" xfId="1" applyFont="1" applyFill="1" applyBorder="1" applyAlignment="1">
      <alignment horizontal="left" vertical="top" wrapText="1" indent="4"/>
    </xf>
    <xf numFmtId="0" fontId="29" fillId="28" borderId="17" xfId="1" applyFont="1" applyFill="1" applyBorder="1" applyAlignment="1">
      <alignment horizontal="left" vertical="top" wrapText="1" indent="4"/>
    </xf>
    <xf numFmtId="0" fontId="25" fillId="0" borderId="17" xfId="1" applyFont="1" applyBorder="1" applyAlignment="1">
      <alignment horizontal="center" vertical="center" wrapText="1"/>
    </xf>
    <xf numFmtId="0" fontId="26" fillId="0" borderId="17" xfId="1" applyFont="1" applyBorder="1" applyAlignment="1">
      <alignment horizontal="left" vertical="center" wrapText="1"/>
    </xf>
    <xf numFmtId="14" fontId="27" fillId="0" borderId="17" xfId="1" applyNumberFormat="1" applyFont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left" vertical="center" wrapText="1"/>
    </xf>
    <xf numFmtId="0" fontId="31" fillId="0" borderId="24" xfId="2" applyFont="1" applyBorder="1" applyAlignment="1">
      <alignment horizontal="center"/>
    </xf>
    <xf numFmtId="0" fontId="31" fillId="0" borderId="25" xfId="2" applyFont="1" applyBorder="1" applyAlignment="1">
      <alignment horizontal="center"/>
    </xf>
    <xf numFmtId="0" fontId="31" fillId="0" borderId="26" xfId="2" applyFont="1" applyBorder="1" applyAlignment="1">
      <alignment horizontal="center"/>
    </xf>
    <xf numFmtId="0" fontId="31" fillId="0" borderId="27" xfId="2" applyFont="1" applyBorder="1" applyAlignment="1">
      <alignment horizontal="center"/>
    </xf>
    <xf numFmtId="0" fontId="31" fillId="0" borderId="0" xfId="2" applyFont="1" applyAlignment="1">
      <alignment horizontal="center"/>
    </xf>
    <xf numFmtId="0" fontId="31" fillId="0" borderId="28" xfId="2" applyFont="1" applyBorder="1" applyAlignment="1">
      <alignment horizontal="center"/>
    </xf>
    <xf numFmtId="0" fontId="31" fillId="0" borderId="29" xfId="2" applyFont="1" applyBorder="1" applyAlignment="1">
      <alignment horizontal="center"/>
    </xf>
    <xf numFmtId="0" fontId="31" fillId="0" borderId="30" xfId="2" applyFont="1" applyBorder="1" applyAlignment="1">
      <alignment horizontal="center"/>
    </xf>
    <xf numFmtId="0" fontId="31" fillId="0" borderId="31" xfId="2" applyFont="1" applyBorder="1" applyAlignment="1">
      <alignment horizontal="center"/>
    </xf>
    <xf numFmtId="0" fontId="31" fillId="31" borderId="18" xfId="2" applyFont="1" applyFill="1" applyBorder="1" applyAlignment="1">
      <alignment horizontal="center" wrapText="1"/>
    </xf>
    <xf numFmtId="0" fontId="31" fillId="31" borderId="19" xfId="2" applyFont="1" applyFill="1" applyBorder="1" applyAlignment="1">
      <alignment horizontal="center" wrapText="1"/>
    </xf>
    <xf numFmtId="0" fontId="31" fillId="0" borderId="18" xfId="2" applyFont="1" applyBorder="1" applyAlignment="1">
      <alignment horizontal="center"/>
    </xf>
    <xf numFmtId="0" fontId="31" fillId="0" borderId="20" xfId="2" applyFont="1" applyBorder="1" applyAlignment="1">
      <alignment horizontal="center"/>
    </xf>
    <xf numFmtId="0" fontId="31" fillId="0" borderId="19" xfId="2" applyFont="1" applyBorder="1" applyAlignment="1">
      <alignment horizontal="center"/>
    </xf>
    <xf numFmtId="0" fontId="38" fillId="0" borderId="18" xfId="2" applyFont="1" applyBorder="1" applyAlignment="1">
      <alignment horizontal="center" vertical="center" wrapText="1"/>
    </xf>
    <xf numFmtId="0" fontId="38" fillId="0" borderId="20" xfId="2" applyFont="1" applyBorder="1" applyAlignment="1">
      <alignment horizontal="center" vertical="center" wrapText="1"/>
    </xf>
    <xf numFmtId="0" fontId="38" fillId="0" borderId="19" xfId="2" applyFont="1" applyBorder="1" applyAlignment="1">
      <alignment horizontal="center" vertical="center" wrapText="1"/>
    </xf>
    <xf numFmtId="0" fontId="29" fillId="31" borderId="21" xfId="2" applyFont="1" applyFill="1" applyBorder="1" applyAlignment="1">
      <alignment horizontal="center" vertical="center"/>
    </xf>
    <xf numFmtId="0" fontId="29" fillId="31" borderId="17" xfId="2" applyFont="1" applyFill="1" applyBorder="1" applyAlignment="1">
      <alignment horizontal="center" vertical="center"/>
    </xf>
    <xf numFmtId="0" fontId="29" fillId="31" borderId="22" xfId="2" applyFont="1" applyFill="1" applyBorder="1" applyAlignment="1">
      <alignment horizontal="center" vertical="center"/>
    </xf>
    <xf numFmtId="0" fontId="29" fillId="31" borderId="23" xfId="2" applyFont="1" applyFill="1" applyBorder="1" applyAlignment="1">
      <alignment horizontal="center" vertical="center"/>
    </xf>
  </cellXfs>
  <cellStyles count="7">
    <cellStyle name="Moeda" xfId="6" builtinId="4"/>
    <cellStyle name="Moeda 2" xfId="3" xr:uid="{5413CCAF-34DE-4762-A3A9-DE6EFA966C37}"/>
    <cellStyle name="Normal" xfId="0" builtinId="0"/>
    <cellStyle name="Normal 2" xfId="1" xr:uid="{2BB358FD-E20D-41E4-99EF-D574B4984F76}"/>
    <cellStyle name="Normal 2 2" xfId="5" xr:uid="{DA73BA6B-07E5-4F40-A56E-37337F87AC43}"/>
    <cellStyle name="Normal 3" xfId="2" xr:uid="{C7BEEFF5-E906-4F37-89D1-267B23E75673}"/>
    <cellStyle name="Porcentagem 2" xfId="4" xr:uid="{CBF9E17B-8427-477E-B001-0AD12EEC5E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152400</xdr:rowOff>
    </xdr:from>
    <xdr:to>
      <xdr:col>2</xdr:col>
      <xdr:colOff>365760</xdr:colOff>
      <xdr:row>1</xdr:row>
      <xdr:rowOff>822960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16B2749-D7B1-4429-882E-FFE1126A8E1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" y="152400"/>
          <a:ext cx="1676400" cy="8458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144780</xdr:rowOff>
    </xdr:from>
    <xdr:to>
      <xdr:col>1</xdr:col>
      <xdr:colOff>632460</xdr:colOff>
      <xdr:row>1</xdr:row>
      <xdr:rowOff>640080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FD933AF-03C3-4870-9070-9394CB71548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144780"/>
          <a:ext cx="1325880" cy="670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114300</xdr:rowOff>
    </xdr:from>
    <xdr:to>
      <xdr:col>2</xdr:col>
      <xdr:colOff>411480</xdr:colOff>
      <xdr:row>1</xdr:row>
      <xdr:rowOff>990600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C0A68D3-8E52-4CC3-BEC2-5180FA1C950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114300"/>
          <a:ext cx="1828800" cy="1051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91440</xdr:rowOff>
    </xdr:from>
    <xdr:to>
      <xdr:col>1</xdr:col>
      <xdr:colOff>685800</xdr:colOff>
      <xdr:row>1</xdr:row>
      <xdr:rowOff>632460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A4DDF7B-E297-41D8-9483-EB89C71C0B2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91440"/>
          <a:ext cx="1341120" cy="7162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121920</xdr:rowOff>
    </xdr:from>
    <xdr:to>
      <xdr:col>0</xdr:col>
      <xdr:colOff>1333500</xdr:colOff>
      <xdr:row>1</xdr:row>
      <xdr:rowOff>685800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3E1B941-E621-4F4C-84A1-7BDE4356E8E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" y="121920"/>
          <a:ext cx="1249680" cy="7391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1146976</xdr:colOff>
      <xdr:row>0</xdr:row>
      <xdr:rowOff>136166</xdr:rowOff>
    </xdr:from>
    <xdr:to>
      <xdr:col>1</xdr:col>
      <xdr:colOff>2248784</xdr:colOff>
      <xdr:row>0</xdr:row>
      <xdr:rowOff>795296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DE6827-C104-4B3B-913E-9C0CF3682A8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3736" y="136166"/>
          <a:ext cx="1101808" cy="6591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19</xdr:row>
      <xdr:rowOff>114300</xdr:rowOff>
    </xdr:from>
    <xdr:to>
      <xdr:col>2</xdr:col>
      <xdr:colOff>3095625</xdr:colOff>
      <xdr:row>22</xdr:row>
      <xdr:rowOff>420781</xdr:rowOff>
    </xdr:to>
    <xdr:pic>
      <xdr:nvPicPr>
        <xdr:cNvPr id="2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964A1B32-D466-42BE-994A-9FC07C094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4792980"/>
          <a:ext cx="3606165" cy="90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19</xdr:row>
      <xdr:rowOff>114300</xdr:rowOff>
    </xdr:from>
    <xdr:to>
      <xdr:col>2</xdr:col>
      <xdr:colOff>3095625</xdr:colOff>
      <xdr:row>22</xdr:row>
      <xdr:rowOff>77881</xdr:rowOff>
    </xdr:to>
    <xdr:pic>
      <xdr:nvPicPr>
        <xdr:cNvPr id="3" name="Imagem 2" descr="http://infraestruturaurbana.pini.com.br/solucoes-tecnicas/16/imagens/i341693.jpg">
          <a:extLst>
            <a:ext uri="{FF2B5EF4-FFF2-40B4-BE49-F238E27FC236}">
              <a16:creationId xmlns:a16="http://schemas.microsoft.com/office/drawing/2014/main" id="{78436397-5970-45C2-AE64-F13FD303A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4792980"/>
          <a:ext cx="3606165" cy="561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104775</xdr:rowOff>
    </xdr:from>
    <xdr:to>
      <xdr:col>2</xdr:col>
      <xdr:colOff>651648</xdr:colOff>
      <xdr:row>0</xdr:row>
      <xdr:rowOff>763905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F3A6417-3B5C-449C-9FF7-2C20082B325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104775"/>
          <a:ext cx="1105038" cy="659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775BB-69EE-40FE-918F-22898CD03568}">
  <sheetPr>
    <pageSetUpPr fitToPage="1"/>
  </sheetPr>
  <dimension ref="A1:L19"/>
  <sheetViews>
    <sheetView tabSelected="1" showOutlineSymbols="0" showWhiteSpace="0" view="pageBreakPreview" zoomScale="60" zoomScaleNormal="100" workbookViewId="0">
      <selection activeCell="I18" sqref="I18:K18"/>
    </sheetView>
  </sheetViews>
  <sheetFormatPr defaultRowHeight="13.8" x14ac:dyDescent="0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2.09765625" bestFit="1" customWidth="1"/>
    <col min="11" max="11" width="34.5" bestFit="1" customWidth="1"/>
    <col min="12" max="12" width="9.8984375" bestFit="1" customWidth="1"/>
  </cols>
  <sheetData>
    <row r="1" spans="1:12" x14ac:dyDescent="0.25">
      <c r="A1" s="54"/>
      <c r="B1" s="54"/>
      <c r="C1" s="54"/>
      <c r="D1" s="54" t="s">
        <v>0</v>
      </c>
      <c r="E1" s="54" t="s">
        <v>1</v>
      </c>
      <c r="F1" s="144"/>
      <c r="G1" s="144"/>
      <c r="H1" s="144"/>
      <c r="I1" s="144" t="s">
        <v>2</v>
      </c>
      <c r="J1" s="144"/>
      <c r="K1" s="144"/>
    </row>
    <row r="2" spans="1:12" ht="79.95" customHeight="1" x14ac:dyDescent="0.25">
      <c r="A2" s="24"/>
      <c r="B2" s="24"/>
      <c r="C2" s="24"/>
      <c r="D2" s="24" t="s">
        <v>201</v>
      </c>
      <c r="E2" s="24" t="s">
        <v>3</v>
      </c>
      <c r="F2" s="138" t="s">
        <v>2366</v>
      </c>
      <c r="G2" s="138"/>
      <c r="H2" s="138"/>
      <c r="I2" s="138" t="s">
        <v>4</v>
      </c>
      <c r="J2" s="138"/>
      <c r="K2" s="138"/>
    </row>
    <row r="3" spans="1:12" x14ac:dyDescent="0.25">
      <c r="A3" s="145" t="s">
        <v>2367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30" customHeight="1" x14ac:dyDescent="0.25">
      <c r="A4" s="143" t="s">
        <v>6</v>
      </c>
      <c r="B4" s="143"/>
      <c r="C4" s="143"/>
      <c r="D4" s="143" t="s">
        <v>9</v>
      </c>
      <c r="E4" s="143"/>
      <c r="F4" s="143"/>
      <c r="G4" s="143"/>
      <c r="H4" s="143"/>
      <c r="I4" s="143"/>
      <c r="J4" s="40" t="s">
        <v>14</v>
      </c>
      <c r="K4" s="40" t="s">
        <v>15</v>
      </c>
    </row>
    <row r="5" spans="1:12" ht="24" customHeight="1" x14ac:dyDescent="0.25">
      <c r="A5" s="141" t="s">
        <v>16</v>
      </c>
      <c r="B5" s="141"/>
      <c r="C5" s="141"/>
      <c r="D5" s="141" t="s">
        <v>17</v>
      </c>
      <c r="E5" s="141"/>
      <c r="F5" s="141"/>
      <c r="G5" s="141"/>
      <c r="H5" s="141"/>
      <c r="I5" s="141"/>
      <c r="J5" s="43">
        <f>'Orçamento Sintético '!I5</f>
        <v>144992.47</v>
      </c>
      <c r="K5" s="123">
        <f>J5/$I$17</f>
        <v>0.10956151431548418</v>
      </c>
    </row>
    <row r="6" spans="1:12" ht="24" customHeight="1" x14ac:dyDescent="0.25">
      <c r="A6" s="141" t="s">
        <v>23</v>
      </c>
      <c r="B6" s="141"/>
      <c r="C6" s="141"/>
      <c r="D6" s="141" t="s">
        <v>24</v>
      </c>
      <c r="E6" s="141"/>
      <c r="F6" s="141"/>
      <c r="G6" s="141"/>
      <c r="H6" s="141"/>
      <c r="I6" s="141"/>
      <c r="J6" s="43">
        <f>'Orçamento Sintético '!I7</f>
        <v>51229.270000000004</v>
      </c>
      <c r="K6" s="123">
        <f t="shared" ref="K6:K13" si="0">J6/$I$17</f>
        <v>3.8710675102485013E-2</v>
      </c>
    </row>
    <row r="7" spans="1:12" ht="24" customHeight="1" x14ac:dyDescent="0.25">
      <c r="A7" s="141" t="s">
        <v>54</v>
      </c>
      <c r="B7" s="141"/>
      <c r="C7" s="141"/>
      <c r="D7" s="141" t="s">
        <v>55</v>
      </c>
      <c r="E7" s="141"/>
      <c r="F7" s="141"/>
      <c r="G7" s="141"/>
      <c r="H7" s="141"/>
      <c r="I7" s="141"/>
      <c r="J7" s="43">
        <f>'Orçamento Sintético '!I17</f>
        <v>2193.15</v>
      </c>
      <c r="K7" s="123">
        <f t="shared" si="0"/>
        <v>1.6572228552352004E-3</v>
      </c>
    </row>
    <row r="8" spans="1:12" ht="24" customHeight="1" x14ac:dyDescent="0.25">
      <c r="A8" s="141" t="s">
        <v>67</v>
      </c>
      <c r="B8" s="141"/>
      <c r="C8" s="141"/>
      <c r="D8" s="141" t="s">
        <v>68</v>
      </c>
      <c r="E8" s="141"/>
      <c r="F8" s="141"/>
      <c r="G8" s="141"/>
      <c r="H8" s="141"/>
      <c r="I8" s="141"/>
      <c r="J8" s="43">
        <f>'Orçamento Sintético '!I21</f>
        <v>425540.52</v>
      </c>
      <c r="K8" s="123">
        <f t="shared" si="0"/>
        <v>0.32155369015921026</v>
      </c>
    </row>
    <row r="9" spans="1:12" ht="25.95" customHeight="1" x14ac:dyDescent="0.25">
      <c r="A9" s="141" t="s">
        <v>90</v>
      </c>
      <c r="B9" s="141"/>
      <c r="C9" s="141"/>
      <c r="D9" s="141" t="s">
        <v>91</v>
      </c>
      <c r="E9" s="141"/>
      <c r="F9" s="141"/>
      <c r="G9" s="141"/>
      <c r="H9" s="141"/>
      <c r="I9" s="141"/>
      <c r="J9" s="43">
        <f>'Orçamento Sintético '!I28</f>
        <v>93587.15</v>
      </c>
      <c r="K9" s="123">
        <f t="shared" si="0"/>
        <v>7.071780951431729E-2</v>
      </c>
    </row>
    <row r="10" spans="1:12" ht="24" customHeight="1" x14ac:dyDescent="0.25">
      <c r="A10" s="141" t="s">
        <v>114</v>
      </c>
      <c r="B10" s="141"/>
      <c r="C10" s="141"/>
      <c r="D10" s="141" t="s">
        <v>115</v>
      </c>
      <c r="E10" s="141"/>
      <c r="F10" s="141"/>
      <c r="G10" s="141"/>
      <c r="H10" s="141"/>
      <c r="I10" s="141"/>
      <c r="J10" s="43">
        <f>'Orçamento Sintético '!I36</f>
        <v>3700.6400000000008</v>
      </c>
      <c r="K10" s="123">
        <f>J10/$I$17</f>
        <v>2.7963364051695476E-3</v>
      </c>
    </row>
    <row r="11" spans="1:12" ht="24" customHeight="1" x14ac:dyDescent="0.25">
      <c r="A11" s="141" t="s">
        <v>144</v>
      </c>
      <c r="B11" s="141"/>
      <c r="C11" s="141"/>
      <c r="D11" s="141" t="s">
        <v>145</v>
      </c>
      <c r="E11" s="141"/>
      <c r="F11" s="141"/>
      <c r="G11" s="141"/>
      <c r="H11" s="141"/>
      <c r="I11" s="141"/>
      <c r="J11" s="43">
        <f>'Orçamento Sintético '!I46</f>
        <v>433801.76</v>
      </c>
      <c r="K11" s="123">
        <f t="shared" si="0"/>
        <v>0.3277961796107221</v>
      </c>
      <c r="L11" s="122"/>
    </row>
    <row r="12" spans="1:12" ht="24" customHeight="1" x14ac:dyDescent="0.25">
      <c r="A12" s="141" t="s">
        <v>172</v>
      </c>
      <c r="B12" s="141"/>
      <c r="C12" s="141"/>
      <c r="D12" s="141" t="s">
        <v>173</v>
      </c>
      <c r="E12" s="141"/>
      <c r="F12" s="141"/>
      <c r="G12" s="141"/>
      <c r="H12" s="141"/>
      <c r="I12" s="141"/>
      <c r="J12" s="43">
        <f>'Orçamento Sintético '!I57</f>
        <v>165810.85</v>
      </c>
      <c r="K12" s="123">
        <f t="shared" si="0"/>
        <v>0.12529262944439529</v>
      </c>
    </row>
    <row r="13" spans="1:12" ht="24" customHeight="1" x14ac:dyDescent="0.25">
      <c r="A13" s="141" t="s">
        <v>193</v>
      </c>
      <c r="B13" s="141"/>
      <c r="C13" s="141"/>
      <c r="D13" s="141" t="s">
        <v>194</v>
      </c>
      <c r="E13" s="141"/>
      <c r="F13" s="141"/>
      <c r="G13" s="141"/>
      <c r="H13" s="141"/>
      <c r="I13" s="141"/>
      <c r="J13" s="43">
        <f>'Orçamento Sintético '!I65</f>
        <v>2532.89</v>
      </c>
      <c r="K13" s="123">
        <f t="shared" si="0"/>
        <v>1.9139425929811853E-3</v>
      </c>
    </row>
    <row r="14" spans="1:12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2" x14ac:dyDescent="0.25">
      <c r="A15" s="137"/>
      <c r="B15" s="137"/>
      <c r="C15" s="137"/>
      <c r="D15" s="25"/>
      <c r="E15" s="22"/>
      <c r="F15" s="22"/>
      <c r="G15" s="138" t="s">
        <v>198</v>
      </c>
      <c r="H15" s="137"/>
      <c r="I15" s="142">
        <v>609472.50663960783</v>
      </c>
      <c r="J15" s="137"/>
      <c r="K15" s="137"/>
    </row>
    <row r="16" spans="1:12" x14ac:dyDescent="0.25">
      <c r="A16" s="137"/>
      <c r="B16" s="137"/>
      <c r="C16" s="137"/>
      <c r="D16" s="25"/>
      <c r="E16" s="22"/>
      <c r="F16" s="22"/>
      <c r="G16" s="138" t="s">
        <v>199</v>
      </c>
      <c r="H16" s="137"/>
      <c r="I16" s="139">
        <v>713925.78899020981</v>
      </c>
      <c r="J16" s="140"/>
      <c r="K16" s="140"/>
    </row>
    <row r="17" spans="1:11" x14ac:dyDescent="0.25">
      <c r="A17" s="137"/>
      <c r="B17" s="137"/>
      <c r="C17" s="137"/>
      <c r="D17" s="25"/>
      <c r="E17" s="22"/>
      <c r="F17" s="22"/>
      <c r="G17" s="138" t="s">
        <v>200</v>
      </c>
      <c r="H17" s="137"/>
      <c r="I17" s="139">
        <f>SUM(J5:J13)</f>
        <v>1323388.7</v>
      </c>
      <c r="J17" s="140"/>
      <c r="K17" s="140"/>
    </row>
    <row r="18" spans="1:11" ht="60" customHeight="1" x14ac:dyDescent="0.25">
      <c r="A18" s="21"/>
      <c r="B18" s="21"/>
      <c r="C18" s="21"/>
      <c r="D18" s="21"/>
      <c r="E18" s="21"/>
      <c r="F18" s="21"/>
      <c r="G18" s="21"/>
      <c r="H18" s="21"/>
      <c r="I18" s="139"/>
      <c r="J18" s="140"/>
      <c r="K18" s="140"/>
    </row>
    <row r="19" spans="1:11" ht="70.05" customHeight="1" x14ac:dyDescent="0.25">
      <c r="A19" s="135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</sheetData>
  <mergeCells count="36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D12:I12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A13:C13"/>
    <mergeCell ref="D13:I13"/>
    <mergeCell ref="A15:C15"/>
    <mergeCell ref="G15:H15"/>
    <mergeCell ref="I15:K15"/>
    <mergeCell ref="A19:K19"/>
    <mergeCell ref="A16:C16"/>
    <mergeCell ref="G16:H16"/>
    <mergeCell ref="I16:K16"/>
    <mergeCell ref="A17:C17"/>
    <mergeCell ref="G17:H17"/>
    <mergeCell ref="I17:K17"/>
    <mergeCell ref="I18:K18"/>
  </mergeCells>
  <pageMargins left="0.5" right="0.5" top="1" bottom="1" header="0.5" footer="0.5"/>
  <pageSetup paperSize="9" scale="62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F8370-864C-461C-B3A7-DCF369170B2D}">
  <sheetPr>
    <pageSetUpPr fitToPage="1"/>
  </sheetPr>
  <dimension ref="A1:Q330"/>
  <sheetViews>
    <sheetView showOutlineSymbols="0" showWhiteSpace="0" view="pageBreakPreview" topLeftCell="A310" zoomScale="60" zoomScaleNormal="100" workbookViewId="0">
      <selection activeCell="P332" sqref="P332"/>
    </sheetView>
  </sheetViews>
  <sheetFormatPr defaultRowHeight="13.8" x14ac:dyDescent="0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x14ac:dyDescent="0.25">
      <c r="A1" s="54"/>
      <c r="B1" s="54"/>
      <c r="C1" s="54" t="s">
        <v>0</v>
      </c>
      <c r="D1" s="54" t="s">
        <v>1</v>
      </c>
      <c r="E1" s="144"/>
      <c r="F1" s="144"/>
      <c r="G1" s="144"/>
      <c r="H1" s="144" t="s">
        <v>2</v>
      </c>
      <c r="I1" s="144"/>
      <c r="J1" s="144"/>
      <c r="K1" s="144"/>
      <c r="L1" s="136"/>
      <c r="M1" s="136"/>
      <c r="N1" s="136"/>
      <c r="O1" s="136"/>
    </row>
    <row r="2" spans="1:17" ht="79.95" customHeight="1" x14ac:dyDescent="0.25">
      <c r="A2" s="24"/>
      <c r="B2" s="24"/>
      <c r="C2" s="24" t="s">
        <v>726</v>
      </c>
      <c r="D2" s="24" t="s">
        <v>3</v>
      </c>
      <c r="E2" s="138" t="s">
        <v>2366</v>
      </c>
      <c r="F2" s="138"/>
      <c r="G2" s="138"/>
      <c r="H2" s="138" t="s">
        <v>4</v>
      </c>
      <c r="I2" s="138"/>
      <c r="J2" s="138"/>
      <c r="K2" s="138"/>
      <c r="L2" s="136"/>
      <c r="M2" s="136"/>
      <c r="N2" s="136"/>
      <c r="O2" s="136"/>
    </row>
    <row r="3" spans="1:17" x14ac:dyDescent="0.25">
      <c r="A3" s="145" t="s">
        <v>2198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</row>
    <row r="4" spans="1:17" ht="19.95" customHeight="1" x14ac:dyDescent="0.25">
      <c r="A4" s="146" t="s">
        <v>7</v>
      </c>
      <c r="B4" s="143" t="s">
        <v>8</v>
      </c>
      <c r="C4" s="143" t="s">
        <v>9</v>
      </c>
      <c r="D4" s="143" t="s">
        <v>216</v>
      </c>
      <c r="E4" s="147" t="s">
        <v>10</v>
      </c>
      <c r="F4" s="147" t="s">
        <v>337</v>
      </c>
      <c r="G4" s="146"/>
      <c r="H4" s="147" t="s">
        <v>2197</v>
      </c>
      <c r="I4" s="146"/>
      <c r="J4" s="147" t="s">
        <v>14</v>
      </c>
      <c r="K4" s="146"/>
      <c r="L4" s="146"/>
      <c r="M4" s="146" t="s">
        <v>2196</v>
      </c>
      <c r="N4" s="146" t="s">
        <v>2195</v>
      </c>
      <c r="O4" s="146" t="s">
        <v>2194</v>
      </c>
      <c r="P4" s="136"/>
      <c r="Q4" s="136"/>
    </row>
    <row r="5" spans="1:17" ht="19.95" customHeight="1" x14ac:dyDescent="0.25">
      <c r="A5" s="146"/>
      <c r="B5" s="143"/>
      <c r="C5" s="143"/>
      <c r="D5" s="143"/>
      <c r="E5" s="147"/>
      <c r="F5" s="40" t="s">
        <v>364</v>
      </c>
      <c r="G5" s="40" t="s">
        <v>363</v>
      </c>
      <c r="H5" s="40" t="s">
        <v>364</v>
      </c>
      <c r="I5" s="40" t="s">
        <v>363</v>
      </c>
      <c r="J5" s="40" t="s">
        <v>364</v>
      </c>
      <c r="K5" s="40" t="s">
        <v>363</v>
      </c>
      <c r="L5" s="40" t="s">
        <v>2193</v>
      </c>
      <c r="M5" s="146"/>
      <c r="N5" s="146"/>
      <c r="O5" s="146"/>
      <c r="P5" s="146"/>
      <c r="Q5" s="146"/>
    </row>
    <row r="6" spans="1:17" ht="24" customHeight="1" x14ac:dyDescent="0.25">
      <c r="A6" s="34" t="s">
        <v>70</v>
      </c>
      <c r="B6" s="33" t="s">
        <v>64</v>
      </c>
      <c r="C6" s="33" t="s">
        <v>71</v>
      </c>
      <c r="D6" s="33" t="s">
        <v>221</v>
      </c>
      <c r="E6" s="32" t="s">
        <v>72</v>
      </c>
      <c r="F6" s="34" t="s">
        <v>2192</v>
      </c>
      <c r="G6" s="34" t="s">
        <v>369</v>
      </c>
      <c r="H6" s="34" t="s">
        <v>2191</v>
      </c>
      <c r="I6" s="34" t="s">
        <v>369</v>
      </c>
      <c r="J6" s="34" t="s">
        <v>2190</v>
      </c>
      <c r="K6" s="34" t="s">
        <v>369</v>
      </c>
      <c r="L6" s="30">
        <v>248489.60000000001</v>
      </c>
      <c r="M6" s="34" t="s">
        <v>2189</v>
      </c>
      <c r="N6" s="30">
        <v>248489.60000000001</v>
      </c>
      <c r="O6" s="34" t="s">
        <v>2189</v>
      </c>
    </row>
    <row r="7" spans="1:17" ht="52.05" customHeight="1" x14ac:dyDescent="0.25">
      <c r="A7" s="34" t="s">
        <v>314</v>
      </c>
      <c r="B7" s="33" t="s">
        <v>20</v>
      </c>
      <c r="C7" s="33" t="s">
        <v>313</v>
      </c>
      <c r="D7" s="33" t="s">
        <v>221</v>
      </c>
      <c r="E7" s="32" t="s">
        <v>103</v>
      </c>
      <c r="F7" s="34" t="s">
        <v>1415</v>
      </c>
      <c r="G7" s="34" t="s">
        <v>369</v>
      </c>
      <c r="H7" s="34" t="s">
        <v>2188</v>
      </c>
      <c r="I7" s="34" t="s">
        <v>369</v>
      </c>
      <c r="J7" s="34" t="s">
        <v>2188</v>
      </c>
      <c r="K7" s="34" t="s">
        <v>369</v>
      </c>
      <c r="L7" s="30">
        <v>215652.87</v>
      </c>
      <c r="M7" s="34" t="s">
        <v>2187</v>
      </c>
      <c r="N7" s="30">
        <v>464142.47</v>
      </c>
      <c r="O7" s="34" t="s">
        <v>2186</v>
      </c>
    </row>
    <row r="8" spans="1:17" ht="39" customHeight="1" x14ac:dyDescent="0.25">
      <c r="A8" s="34" t="s">
        <v>252</v>
      </c>
      <c r="B8" s="33" t="s">
        <v>20</v>
      </c>
      <c r="C8" s="33" t="s">
        <v>251</v>
      </c>
      <c r="D8" s="33" t="s">
        <v>221</v>
      </c>
      <c r="E8" s="32" t="s">
        <v>72</v>
      </c>
      <c r="F8" s="34" t="s">
        <v>2185</v>
      </c>
      <c r="G8" s="34" t="s">
        <v>369</v>
      </c>
      <c r="H8" s="34" t="s">
        <v>2184</v>
      </c>
      <c r="I8" s="34" t="s">
        <v>369</v>
      </c>
      <c r="J8" s="34" t="s">
        <v>2183</v>
      </c>
      <c r="K8" s="34" t="s">
        <v>369</v>
      </c>
      <c r="L8" s="30">
        <v>101020.08</v>
      </c>
      <c r="M8" s="34" t="s">
        <v>2182</v>
      </c>
      <c r="N8" s="30">
        <v>565162.55000000005</v>
      </c>
      <c r="O8" s="34" t="s">
        <v>2181</v>
      </c>
    </row>
    <row r="9" spans="1:17" ht="39" customHeight="1" x14ac:dyDescent="0.25">
      <c r="A9" s="34" t="s">
        <v>312</v>
      </c>
      <c r="B9" s="33" t="s">
        <v>20</v>
      </c>
      <c r="C9" s="33" t="s">
        <v>311</v>
      </c>
      <c r="D9" s="33" t="s">
        <v>221</v>
      </c>
      <c r="E9" s="32" t="s">
        <v>103</v>
      </c>
      <c r="F9" s="34" t="s">
        <v>1844</v>
      </c>
      <c r="G9" s="34" t="s">
        <v>369</v>
      </c>
      <c r="H9" s="34" t="s">
        <v>2180</v>
      </c>
      <c r="I9" s="34" t="s">
        <v>369</v>
      </c>
      <c r="J9" s="34" t="s">
        <v>2179</v>
      </c>
      <c r="K9" s="34" t="s">
        <v>369</v>
      </c>
      <c r="L9" s="30">
        <v>83200</v>
      </c>
      <c r="M9" s="34" t="s">
        <v>2178</v>
      </c>
      <c r="N9" s="30">
        <v>648362.55000000005</v>
      </c>
      <c r="O9" s="34" t="s">
        <v>2177</v>
      </c>
    </row>
    <row r="10" spans="1:17" ht="25.95" customHeight="1" x14ac:dyDescent="0.25">
      <c r="A10" s="34" t="s">
        <v>77</v>
      </c>
      <c r="B10" s="33" t="s">
        <v>20</v>
      </c>
      <c r="C10" s="33" t="s">
        <v>457</v>
      </c>
      <c r="D10" s="33" t="s">
        <v>221</v>
      </c>
      <c r="E10" s="32" t="s">
        <v>456</v>
      </c>
      <c r="F10" s="34" t="s">
        <v>1176</v>
      </c>
      <c r="G10" s="34" t="s">
        <v>369</v>
      </c>
      <c r="H10" s="34" t="s">
        <v>2176</v>
      </c>
      <c r="I10" s="34" t="s">
        <v>369</v>
      </c>
      <c r="J10" s="34" t="s">
        <v>2175</v>
      </c>
      <c r="K10" s="34" t="s">
        <v>369</v>
      </c>
      <c r="L10" s="30">
        <v>65311.24</v>
      </c>
      <c r="M10" s="34" t="s">
        <v>2174</v>
      </c>
      <c r="N10" s="30">
        <v>713673.79</v>
      </c>
      <c r="O10" s="34" t="s">
        <v>2173</v>
      </c>
    </row>
    <row r="11" spans="1:17" ht="24" customHeight="1" x14ac:dyDescent="0.25">
      <c r="A11" s="34" t="s">
        <v>2172</v>
      </c>
      <c r="B11" s="33" t="s">
        <v>20</v>
      </c>
      <c r="C11" s="33" t="s">
        <v>410</v>
      </c>
      <c r="D11" s="33" t="s">
        <v>221</v>
      </c>
      <c r="E11" s="32" t="s">
        <v>409</v>
      </c>
      <c r="F11" s="34" t="s">
        <v>2171</v>
      </c>
      <c r="G11" s="34" t="s">
        <v>369</v>
      </c>
      <c r="H11" s="34" t="s">
        <v>2170</v>
      </c>
      <c r="I11" s="34" t="s">
        <v>369</v>
      </c>
      <c r="J11" s="34" t="s">
        <v>2169</v>
      </c>
      <c r="K11" s="34" t="s">
        <v>369</v>
      </c>
      <c r="L11" s="30">
        <v>42109.871613809999</v>
      </c>
      <c r="M11" s="34" t="s">
        <v>2168</v>
      </c>
      <c r="N11" s="30">
        <v>755783.66161379998</v>
      </c>
      <c r="O11" s="34" t="s">
        <v>2167</v>
      </c>
    </row>
    <row r="12" spans="1:17" ht="24" customHeight="1" x14ac:dyDescent="0.25">
      <c r="A12" s="34" t="s">
        <v>2166</v>
      </c>
      <c r="B12" s="33" t="s">
        <v>29</v>
      </c>
      <c r="C12" s="33" t="s">
        <v>2165</v>
      </c>
      <c r="D12" s="33" t="s">
        <v>217</v>
      </c>
      <c r="E12" s="32" t="s">
        <v>400</v>
      </c>
      <c r="F12" s="34" t="s">
        <v>2164</v>
      </c>
      <c r="G12" s="34" t="s">
        <v>369</v>
      </c>
      <c r="H12" s="34" t="s">
        <v>2163</v>
      </c>
      <c r="I12" s="34" t="s">
        <v>369</v>
      </c>
      <c r="J12" s="34" t="s">
        <v>2162</v>
      </c>
      <c r="K12" s="34" t="s">
        <v>369</v>
      </c>
      <c r="L12" s="30">
        <v>41822.882657499998</v>
      </c>
      <c r="M12" s="34" t="s">
        <v>2161</v>
      </c>
      <c r="N12" s="30">
        <v>797606.54427129996</v>
      </c>
      <c r="O12" s="34" t="s">
        <v>2160</v>
      </c>
    </row>
    <row r="13" spans="1:17" ht="24" customHeight="1" x14ac:dyDescent="0.25">
      <c r="A13" s="34" t="s">
        <v>439</v>
      </c>
      <c r="B13" s="33" t="s">
        <v>29</v>
      </c>
      <c r="C13" s="33" t="s">
        <v>438</v>
      </c>
      <c r="D13" s="33" t="s">
        <v>217</v>
      </c>
      <c r="E13" s="32" t="s">
        <v>97</v>
      </c>
      <c r="F13" s="34" t="s">
        <v>2159</v>
      </c>
      <c r="G13" s="34" t="s">
        <v>369</v>
      </c>
      <c r="H13" s="34" t="s">
        <v>2158</v>
      </c>
      <c r="I13" s="34" t="s">
        <v>369</v>
      </c>
      <c r="J13" s="34" t="s">
        <v>2157</v>
      </c>
      <c r="K13" s="34" t="s">
        <v>369</v>
      </c>
      <c r="L13" s="30">
        <v>31447.4506024</v>
      </c>
      <c r="M13" s="34" t="s">
        <v>2156</v>
      </c>
      <c r="N13" s="30">
        <v>829053.99487369996</v>
      </c>
      <c r="O13" s="34" t="s">
        <v>2155</v>
      </c>
    </row>
    <row r="14" spans="1:17" ht="24" customHeight="1" x14ac:dyDescent="0.25">
      <c r="A14" s="34" t="s">
        <v>87</v>
      </c>
      <c r="B14" s="33" t="s">
        <v>64</v>
      </c>
      <c r="C14" s="33" t="s">
        <v>88</v>
      </c>
      <c r="D14" s="33" t="s">
        <v>221</v>
      </c>
      <c r="E14" s="32" t="s">
        <v>400</v>
      </c>
      <c r="F14" s="34" t="s">
        <v>2154</v>
      </c>
      <c r="G14" s="34" t="s">
        <v>369</v>
      </c>
      <c r="H14" s="34" t="s">
        <v>2153</v>
      </c>
      <c r="I14" s="34" t="s">
        <v>369</v>
      </c>
      <c r="J14" s="34" t="s">
        <v>2152</v>
      </c>
      <c r="K14" s="34" t="s">
        <v>369</v>
      </c>
      <c r="L14" s="30">
        <v>27480.18</v>
      </c>
      <c r="M14" s="34" t="s">
        <v>2149</v>
      </c>
      <c r="N14" s="30">
        <v>856534.17487370002</v>
      </c>
      <c r="O14" s="34" t="s">
        <v>2151</v>
      </c>
    </row>
    <row r="15" spans="1:17" ht="25.95" customHeight="1" x14ac:dyDescent="0.25">
      <c r="A15" s="50" t="s">
        <v>223</v>
      </c>
      <c r="B15" s="49" t="s">
        <v>20</v>
      </c>
      <c r="C15" s="49" t="s">
        <v>222</v>
      </c>
      <c r="D15" s="49" t="s">
        <v>221</v>
      </c>
      <c r="E15" s="48" t="s">
        <v>103</v>
      </c>
      <c r="F15" s="50" t="s">
        <v>1415</v>
      </c>
      <c r="G15" s="50" t="s">
        <v>369</v>
      </c>
      <c r="H15" s="50" t="s">
        <v>2150</v>
      </c>
      <c r="I15" s="50" t="s">
        <v>369</v>
      </c>
      <c r="J15" s="50" t="s">
        <v>2150</v>
      </c>
      <c r="K15" s="50" t="s">
        <v>369</v>
      </c>
      <c r="L15" s="46">
        <v>27478.09</v>
      </c>
      <c r="M15" s="50" t="s">
        <v>2149</v>
      </c>
      <c r="N15" s="46">
        <v>884012.26487369998</v>
      </c>
      <c r="O15" s="50" t="s">
        <v>2148</v>
      </c>
    </row>
    <row r="16" spans="1:17" ht="24" customHeight="1" x14ac:dyDescent="0.25">
      <c r="A16" s="50" t="s">
        <v>2147</v>
      </c>
      <c r="B16" s="49" t="s">
        <v>64</v>
      </c>
      <c r="C16" s="49" t="s">
        <v>2146</v>
      </c>
      <c r="D16" s="49" t="s">
        <v>217</v>
      </c>
      <c r="E16" s="48" t="s">
        <v>97</v>
      </c>
      <c r="F16" s="50" t="s">
        <v>2108</v>
      </c>
      <c r="G16" s="50" t="s">
        <v>369</v>
      </c>
      <c r="H16" s="50" t="s">
        <v>2145</v>
      </c>
      <c r="I16" s="50" t="s">
        <v>369</v>
      </c>
      <c r="J16" s="50" t="s">
        <v>2144</v>
      </c>
      <c r="K16" s="50" t="s">
        <v>369</v>
      </c>
      <c r="L16" s="46">
        <v>25666.9512</v>
      </c>
      <c r="M16" s="50" t="s">
        <v>2143</v>
      </c>
      <c r="N16" s="46">
        <v>909679.21607369999</v>
      </c>
      <c r="O16" s="50" t="s">
        <v>2142</v>
      </c>
    </row>
    <row r="17" spans="1:15" ht="24" customHeight="1" x14ac:dyDescent="0.25">
      <c r="A17" s="50" t="s">
        <v>2141</v>
      </c>
      <c r="B17" s="49" t="s">
        <v>20</v>
      </c>
      <c r="C17" s="49" t="s">
        <v>2140</v>
      </c>
      <c r="D17" s="49" t="s">
        <v>221</v>
      </c>
      <c r="E17" s="48" t="s">
        <v>2139</v>
      </c>
      <c r="F17" s="50" t="s">
        <v>2138</v>
      </c>
      <c r="G17" s="50" t="s">
        <v>369</v>
      </c>
      <c r="H17" s="50" t="s">
        <v>2137</v>
      </c>
      <c r="I17" s="50" t="s">
        <v>369</v>
      </c>
      <c r="J17" s="50" t="s">
        <v>2136</v>
      </c>
      <c r="K17" s="50" t="s">
        <v>369</v>
      </c>
      <c r="L17" s="46">
        <v>24939.508608</v>
      </c>
      <c r="M17" s="50" t="s">
        <v>2135</v>
      </c>
      <c r="N17" s="46">
        <v>934618.7246817</v>
      </c>
      <c r="O17" s="50" t="s">
        <v>2134</v>
      </c>
    </row>
    <row r="18" spans="1:15" ht="25.95" customHeight="1" x14ac:dyDescent="0.25">
      <c r="A18" s="50" t="s">
        <v>270</v>
      </c>
      <c r="B18" s="49" t="s">
        <v>106</v>
      </c>
      <c r="C18" s="49" t="s">
        <v>269</v>
      </c>
      <c r="D18" s="49" t="s">
        <v>256</v>
      </c>
      <c r="E18" s="48" t="s">
        <v>66</v>
      </c>
      <c r="F18" s="50" t="s">
        <v>2108</v>
      </c>
      <c r="G18" s="50" t="s">
        <v>746</v>
      </c>
      <c r="H18" s="50" t="s">
        <v>2133</v>
      </c>
      <c r="I18" s="50" t="s">
        <v>2132</v>
      </c>
      <c r="J18" s="50" t="s">
        <v>2131</v>
      </c>
      <c r="K18" s="50" t="s">
        <v>742</v>
      </c>
      <c r="L18" s="46">
        <v>12308.655360000001</v>
      </c>
      <c r="M18" s="50" t="s">
        <v>2130</v>
      </c>
      <c r="N18" s="46">
        <v>946927.38004169997</v>
      </c>
      <c r="O18" s="50" t="s">
        <v>2129</v>
      </c>
    </row>
    <row r="19" spans="1:15" ht="24" customHeight="1" x14ac:dyDescent="0.25">
      <c r="A19" s="50" t="s">
        <v>2128</v>
      </c>
      <c r="B19" s="49" t="s">
        <v>29</v>
      </c>
      <c r="C19" s="49" t="s">
        <v>2127</v>
      </c>
      <c r="D19" s="49" t="s">
        <v>217</v>
      </c>
      <c r="E19" s="48" t="s">
        <v>97</v>
      </c>
      <c r="F19" s="50" t="s">
        <v>2126</v>
      </c>
      <c r="G19" s="50" t="s">
        <v>369</v>
      </c>
      <c r="H19" s="50" t="s">
        <v>2125</v>
      </c>
      <c r="I19" s="50" t="s">
        <v>369</v>
      </c>
      <c r="J19" s="50" t="s">
        <v>2124</v>
      </c>
      <c r="K19" s="50" t="s">
        <v>369</v>
      </c>
      <c r="L19" s="46">
        <v>10168.061904</v>
      </c>
      <c r="M19" s="50" t="s">
        <v>2123</v>
      </c>
      <c r="N19" s="46">
        <v>957095.44194569997</v>
      </c>
      <c r="O19" s="50" t="s">
        <v>2122</v>
      </c>
    </row>
    <row r="20" spans="1:15" ht="39" customHeight="1" x14ac:dyDescent="0.25">
      <c r="A20" s="50" t="s">
        <v>268</v>
      </c>
      <c r="B20" s="49" t="s">
        <v>20</v>
      </c>
      <c r="C20" s="49" t="s">
        <v>267</v>
      </c>
      <c r="D20" s="49" t="s">
        <v>256</v>
      </c>
      <c r="E20" s="48" t="s">
        <v>97</v>
      </c>
      <c r="F20" s="50" t="s">
        <v>2108</v>
      </c>
      <c r="G20" s="50" t="s">
        <v>746</v>
      </c>
      <c r="H20" s="50" t="s">
        <v>2020</v>
      </c>
      <c r="I20" s="50" t="s">
        <v>2020</v>
      </c>
      <c r="J20" s="50" t="s">
        <v>2121</v>
      </c>
      <c r="K20" s="50" t="s">
        <v>742</v>
      </c>
      <c r="L20" s="46">
        <v>8257.0727999999999</v>
      </c>
      <c r="M20" s="50" t="s">
        <v>2120</v>
      </c>
      <c r="N20" s="46">
        <v>965352.51474570006</v>
      </c>
      <c r="O20" s="50" t="s">
        <v>2119</v>
      </c>
    </row>
    <row r="21" spans="1:15" ht="25.95" customHeight="1" x14ac:dyDescent="0.25">
      <c r="A21" s="50" t="s">
        <v>2118</v>
      </c>
      <c r="B21" s="49" t="s">
        <v>20</v>
      </c>
      <c r="C21" s="49" t="s">
        <v>279</v>
      </c>
      <c r="D21" s="49" t="s">
        <v>470</v>
      </c>
      <c r="E21" s="48" t="s">
        <v>97</v>
      </c>
      <c r="F21" s="50" t="s">
        <v>2117</v>
      </c>
      <c r="G21" s="50" t="s">
        <v>369</v>
      </c>
      <c r="H21" s="50" t="s">
        <v>2029</v>
      </c>
      <c r="I21" s="50" t="s">
        <v>369</v>
      </c>
      <c r="J21" s="50" t="s">
        <v>2116</v>
      </c>
      <c r="K21" s="50" t="s">
        <v>369</v>
      </c>
      <c r="L21" s="46">
        <v>7931.6482050000004</v>
      </c>
      <c r="M21" s="50" t="s">
        <v>2115</v>
      </c>
      <c r="N21" s="46">
        <v>973284.16295070003</v>
      </c>
      <c r="O21" s="50" t="s">
        <v>2114</v>
      </c>
    </row>
    <row r="22" spans="1:15" ht="24" customHeight="1" x14ac:dyDescent="0.25">
      <c r="A22" s="50" t="s">
        <v>455</v>
      </c>
      <c r="B22" s="49" t="s">
        <v>64</v>
      </c>
      <c r="C22" s="49" t="s">
        <v>454</v>
      </c>
      <c r="D22" s="49" t="s">
        <v>217</v>
      </c>
      <c r="E22" s="48" t="s">
        <v>97</v>
      </c>
      <c r="F22" s="50" t="s">
        <v>2113</v>
      </c>
      <c r="G22" s="50" t="s">
        <v>369</v>
      </c>
      <c r="H22" s="50" t="s">
        <v>2112</v>
      </c>
      <c r="I22" s="50" t="s">
        <v>369</v>
      </c>
      <c r="J22" s="50" t="s">
        <v>2111</v>
      </c>
      <c r="K22" s="50" t="s">
        <v>369</v>
      </c>
      <c r="L22" s="46">
        <v>4368.8101800000004</v>
      </c>
      <c r="M22" s="50" t="s">
        <v>2106</v>
      </c>
      <c r="N22" s="46">
        <v>977652.97313069995</v>
      </c>
      <c r="O22" s="50" t="s">
        <v>2110</v>
      </c>
    </row>
    <row r="23" spans="1:15" ht="25.95" customHeight="1" x14ac:dyDescent="0.25">
      <c r="A23" s="50" t="s">
        <v>1951</v>
      </c>
      <c r="B23" s="49" t="s">
        <v>20</v>
      </c>
      <c r="C23" s="49" t="s">
        <v>2109</v>
      </c>
      <c r="D23" s="49" t="s">
        <v>470</v>
      </c>
      <c r="E23" s="48" t="s">
        <v>108</v>
      </c>
      <c r="F23" s="50" t="s">
        <v>2108</v>
      </c>
      <c r="G23" s="50" t="s">
        <v>369</v>
      </c>
      <c r="H23" s="50" t="s">
        <v>1949</v>
      </c>
      <c r="I23" s="50" t="s">
        <v>369</v>
      </c>
      <c r="J23" s="50" t="s">
        <v>2107</v>
      </c>
      <c r="K23" s="50" t="s">
        <v>369</v>
      </c>
      <c r="L23" s="46">
        <v>4359.8927999999996</v>
      </c>
      <c r="M23" s="50" t="s">
        <v>2106</v>
      </c>
      <c r="N23" s="46">
        <v>982012.86593069998</v>
      </c>
      <c r="O23" s="50" t="s">
        <v>2105</v>
      </c>
    </row>
    <row r="24" spans="1:15" ht="24" customHeight="1" x14ac:dyDescent="0.25">
      <c r="A24" s="50" t="s">
        <v>304</v>
      </c>
      <c r="B24" s="49" t="s">
        <v>29</v>
      </c>
      <c r="C24" s="49" t="s">
        <v>303</v>
      </c>
      <c r="D24" s="49" t="s">
        <v>221</v>
      </c>
      <c r="E24" s="48" t="s">
        <v>302</v>
      </c>
      <c r="F24" s="50" t="s">
        <v>2104</v>
      </c>
      <c r="G24" s="50" t="s">
        <v>369</v>
      </c>
      <c r="H24" s="50" t="s">
        <v>2103</v>
      </c>
      <c r="I24" s="50" t="s">
        <v>369</v>
      </c>
      <c r="J24" s="50" t="s">
        <v>2102</v>
      </c>
      <c r="K24" s="50" t="s">
        <v>369</v>
      </c>
      <c r="L24" s="46">
        <v>4341.3999999999996</v>
      </c>
      <c r="M24" s="50" t="s">
        <v>2101</v>
      </c>
      <c r="N24" s="46">
        <v>986354.2659307</v>
      </c>
      <c r="O24" s="50" t="s">
        <v>2100</v>
      </c>
    </row>
    <row r="25" spans="1:15" ht="25.95" customHeight="1" x14ac:dyDescent="0.25">
      <c r="A25" s="50" t="s">
        <v>443</v>
      </c>
      <c r="B25" s="49" t="s">
        <v>64</v>
      </c>
      <c r="C25" s="49" t="s">
        <v>442</v>
      </c>
      <c r="D25" s="49" t="s">
        <v>221</v>
      </c>
      <c r="E25" s="48" t="s">
        <v>97</v>
      </c>
      <c r="F25" s="50" t="s">
        <v>1407</v>
      </c>
      <c r="G25" s="50" t="s">
        <v>369</v>
      </c>
      <c r="H25" s="50" t="s">
        <v>2099</v>
      </c>
      <c r="I25" s="50" t="s">
        <v>369</v>
      </c>
      <c r="J25" s="50" t="s">
        <v>2098</v>
      </c>
      <c r="K25" s="50" t="s">
        <v>369</v>
      </c>
      <c r="L25" s="46">
        <v>4104.32</v>
      </c>
      <c r="M25" s="50" t="s">
        <v>2097</v>
      </c>
      <c r="N25" s="46">
        <v>990458.58593069995</v>
      </c>
      <c r="O25" s="50" t="s">
        <v>2096</v>
      </c>
    </row>
    <row r="26" spans="1:15" ht="24" customHeight="1" x14ac:dyDescent="0.25">
      <c r="A26" s="50" t="s">
        <v>461</v>
      </c>
      <c r="B26" s="49" t="s">
        <v>64</v>
      </c>
      <c r="C26" s="49" t="s">
        <v>460</v>
      </c>
      <c r="D26" s="49" t="s">
        <v>217</v>
      </c>
      <c r="E26" s="48" t="s">
        <v>97</v>
      </c>
      <c r="F26" s="50" t="s">
        <v>2095</v>
      </c>
      <c r="G26" s="50" t="s">
        <v>369</v>
      </c>
      <c r="H26" s="50" t="s">
        <v>2094</v>
      </c>
      <c r="I26" s="50" t="s">
        <v>369</v>
      </c>
      <c r="J26" s="50" t="s">
        <v>2093</v>
      </c>
      <c r="K26" s="50" t="s">
        <v>369</v>
      </c>
      <c r="L26" s="46">
        <v>3939.5927999999999</v>
      </c>
      <c r="M26" s="50" t="s">
        <v>2092</v>
      </c>
      <c r="N26" s="46">
        <v>994398.17873070005</v>
      </c>
      <c r="O26" s="50" t="s">
        <v>2091</v>
      </c>
    </row>
    <row r="27" spans="1:15" ht="24" customHeight="1" x14ac:dyDescent="0.25">
      <c r="A27" s="50" t="s">
        <v>2090</v>
      </c>
      <c r="B27" s="49" t="s">
        <v>106</v>
      </c>
      <c r="C27" s="49" t="s">
        <v>414</v>
      </c>
      <c r="D27" s="49" t="s">
        <v>217</v>
      </c>
      <c r="E27" s="48" t="s">
        <v>108</v>
      </c>
      <c r="F27" s="50" t="s">
        <v>2030</v>
      </c>
      <c r="G27" s="50" t="s">
        <v>369</v>
      </c>
      <c r="H27" s="50" t="s">
        <v>2089</v>
      </c>
      <c r="I27" s="50" t="s">
        <v>369</v>
      </c>
      <c r="J27" s="50" t="s">
        <v>2088</v>
      </c>
      <c r="K27" s="50" t="s">
        <v>369</v>
      </c>
      <c r="L27" s="46">
        <v>3886.1759999999999</v>
      </c>
      <c r="M27" s="50" t="s">
        <v>2081</v>
      </c>
      <c r="N27" s="46">
        <v>998284.35473070003</v>
      </c>
      <c r="O27" s="50" t="s">
        <v>2087</v>
      </c>
    </row>
    <row r="28" spans="1:15" ht="25.95" customHeight="1" x14ac:dyDescent="0.25">
      <c r="A28" s="50" t="s">
        <v>2086</v>
      </c>
      <c r="B28" s="49" t="s">
        <v>29</v>
      </c>
      <c r="C28" s="49" t="s">
        <v>2085</v>
      </c>
      <c r="D28" s="49" t="s">
        <v>221</v>
      </c>
      <c r="E28" s="48" t="s">
        <v>72</v>
      </c>
      <c r="F28" s="50" t="s">
        <v>2084</v>
      </c>
      <c r="G28" s="50" t="s">
        <v>369</v>
      </c>
      <c r="H28" s="50" t="s">
        <v>2083</v>
      </c>
      <c r="I28" s="50" t="s">
        <v>369</v>
      </c>
      <c r="J28" s="50" t="s">
        <v>2082</v>
      </c>
      <c r="K28" s="50" t="s">
        <v>369</v>
      </c>
      <c r="L28" s="46">
        <v>3851.2470151950001</v>
      </c>
      <c r="M28" s="50" t="s">
        <v>2081</v>
      </c>
      <c r="N28" s="46">
        <v>1002135.6017459</v>
      </c>
      <c r="O28" s="50" t="s">
        <v>2080</v>
      </c>
    </row>
    <row r="29" spans="1:15" ht="39" customHeight="1" x14ac:dyDescent="0.25">
      <c r="A29" s="50" t="s">
        <v>509</v>
      </c>
      <c r="B29" s="49" t="s">
        <v>29</v>
      </c>
      <c r="C29" s="49" t="s">
        <v>508</v>
      </c>
      <c r="D29" s="49" t="s">
        <v>221</v>
      </c>
      <c r="E29" s="48" t="s">
        <v>31</v>
      </c>
      <c r="F29" s="50" t="s">
        <v>2079</v>
      </c>
      <c r="G29" s="50" t="s">
        <v>369</v>
      </c>
      <c r="H29" s="50" t="s">
        <v>2078</v>
      </c>
      <c r="I29" s="50" t="s">
        <v>369</v>
      </c>
      <c r="J29" s="50" t="s">
        <v>2077</v>
      </c>
      <c r="K29" s="50" t="s">
        <v>369</v>
      </c>
      <c r="L29" s="46">
        <v>3570.3702060000001</v>
      </c>
      <c r="M29" s="50" t="s">
        <v>2065</v>
      </c>
      <c r="N29" s="46">
        <v>1005705.9719519001</v>
      </c>
      <c r="O29" s="50" t="s">
        <v>2076</v>
      </c>
    </row>
    <row r="30" spans="1:15" ht="39" customHeight="1" x14ac:dyDescent="0.25">
      <c r="A30" s="50" t="s">
        <v>2075</v>
      </c>
      <c r="B30" s="49" t="s">
        <v>29</v>
      </c>
      <c r="C30" s="49" t="s">
        <v>2074</v>
      </c>
      <c r="D30" s="49" t="s">
        <v>256</v>
      </c>
      <c r="E30" s="48" t="s">
        <v>66</v>
      </c>
      <c r="F30" s="50" t="s">
        <v>2073</v>
      </c>
      <c r="G30" s="50" t="s">
        <v>369</v>
      </c>
      <c r="H30" s="50" t="s">
        <v>2072</v>
      </c>
      <c r="I30" s="50" t="s">
        <v>369</v>
      </c>
      <c r="J30" s="50" t="s">
        <v>2071</v>
      </c>
      <c r="K30" s="50" t="s">
        <v>369</v>
      </c>
      <c r="L30" s="46">
        <v>3538.9671870719999</v>
      </c>
      <c r="M30" s="50" t="s">
        <v>2065</v>
      </c>
      <c r="N30" s="46">
        <v>1009244.939139</v>
      </c>
      <c r="O30" s="50" t="s">
        <v>2070</v>
      </c>
    </row>
    <row r="31" spans="1:15" ht="24" customHeight="1" x14ac:dyDescent="0.25">
      <c r="A31" s="50" t="s">
        <v>404</v>
      </c>
      <c r="B31" s="49" t="s">
        <v>106</v>
      </c>
      <c r="C31" s="49" t="s">
        <v>403</v>
      </c>
      <c r="D31" s="49" t="s">
        <v>217</v>
      </c>
      <c r="E31" s="48" t="s">
        <v>2069</v>
      </c>
      <c r="F31" s="50" t="s">
        <v>2068</v>
      </c>
      <c r="G31" s="50" t="s">
        <v>369</v>
      </c>
      <c r="H31" s="50" t="s">
        <v>2067</v>
      </c>
      <c r="I31" s="50" t="s">
        <v>369</v>
      </c>
      <c r="J31" s="50" t="s">
        <v>2066</v>
      </c>
      <c r="K31" s="50" t="s">
        <v>369</v>
      </c>
      <c r="L31" s="46">
        <v>3485.3985819999998</v>
      </c>
      <c r="M31" s="50" t="s">
        <v>2065</v>
      </c>
      <c r="N31" s="46">
        <v>1012730.337721</v>
      </c>
      <c r="O31" s="50" t="s">
        <v>2064</v>
      </c>
    </row>
    <row r="32" spans="1:15" ht="24" customHeight="1" x14ac:dyDescent="0.25">
      <c r="A32" s="50" t="s">
        <v>445</v>
      </c>
      <c r="B32" s="49" t="s">
        <v>64</v>
      </c>
      <c r="C32" s="49" t="s">
        <v>444</v>
      </c>
      <c r="D32" s="49" t="s">
        <v>217</v>
      </c>
      <c r="E32" s="48" t="s">
        <v>97</v>
      </c>
      <c r="F32" s="50" t="s">
        <v>2063</v>
      </c>
      <c r="G32" s="50" t="s">
        <v>369</v>
      </c>
      <c r="H32" s="50" t="s">
        <v>2062</v>
      </c>
      <c r="I32" s="50" t="s">
        <v>369</v>
      </c>
      <c r="J32" s="50" t="s">
        <v>2061</v>
      </c>
      <c r="K32" s="50" t="s">
        <v>369</v>
      </c>
      <c r="L32" s="46">
        <v>3382.922368</v>
      </c>
      <c r="M32" s="50" t="s">
        <v>2060</v>
      </c>
      <c r="N32" s="46">
        <v>1016113.260089</v>
      </c>
      <c r="O32" s="50" t="s">
        <v>2059</v>
      </c>
    </row>
    <row r="33" spans="1:15" ht="25.95" customHeight="1" x14ac:dyDescent="0.25">
      <c r="A33" s="50" t="s">
        <v>2058</v>
      </c>
      <c r="B33" s="49" t="s">
        <v>29</v>
      </c>
      <c r="C33" s="49" t="s">
        <v>2057</v>
      </c>
      <c r="D33" s="49" t="s">
        <v>221</v>
      </c>
      <c r="E33" s="48" t="s">
        <v>72</v>
      </c>
      <c r="F33" s="50" t="s">
        <v>2056</v>
      </c>
      <c r="G33" s="50" t="s">
        <v>369</v>
      </c>
      <c r="H33" s="50" t="s">
        <v>2055</v>
      </c>
      <c r="I33" s="50" t="s">
        <v>369</v>
      </c>
      <c r="J33" s="50" t="s">
        <v>2054</v>
      </c>
      <c r="K33" s="50" t="s">
        <v>369</v>
      </c>
      <c r="L33" s="46">
        <v>3048.2624565289998</v>
      </c>
      <c r="M33" s="50" t="s">
        <v>2053</v>
      </c>
      <c r="N33" s="46">
        <v>1019161.5225455</v>
      </c>
      <c r="O33" s="50" t="s">
        <v>2052</v>
      </c>
    </row>
    <row r="34" spans="1:15" ht="24" customHeight="1" x14ac:dyDescent="0.25">
      <c r="A34" s="50" t="s">
        <v>219</v>
      </c>
      <c r="B34" s="49" t="s">
        <v>106</v>
      </c>
      <c r="C34" s="49" t="s">
        <v>218</v>
      </c>
      <c r="D34" s="49" t="s">
        <v>217</v>
      </c>
      <c r="E34" s="48" t="s">
        <v>108</v>
      </c>
      <c r="F34" s="50" t="s">
        <v>2030</v>
      </c>
      <c r="G34" s="50" t="s">
        <v>369</v>
      </c>
      <c r="H34" s="50" t="s">
        <v>2051</v>
      </c>
      <c r="I34" s="50" t="s">
        <v>369</v>
      </c>
      <c r="J34" s="50" t="s">
        <v>2050</v>
      </c>
      <c r="K34" s="50" t="s">
        <v>369</v>
      </c>
      <c r="L34" s="46">
        <v>2997.4079999999999</v>
      </c>
      <c r="M34" s="50" t="s">
        <v>2049</v>
      </c>
      <c r="N34" s="46">
        <v>1022158.9305455</v>
      </c>
      <c r="O34" s="50" t="s">
        <v>2048</v>
      </c>
    </row>
    <row r="35" spans="1:15" ht="24" customHeight="1" x14ac:dyDescent="0.25">
      <c r="A35" s="50" t="s">
        <v>262</v>
      </c>
      <c r="B35" s="49" t="s">
        <v>106</v>
      </c>
      <c r="C35" s="49" t="s">
        <v>261</v>
      </c>
      <c r="D35" s="49" t="s">
        <v>256</v>
      </c>
      <c r="E35" s="48" t="s">
        <v>66</v>
      </c>
      <c r="F35" s="50" t="s">
        <v>2047</v>
      </c>
      <c r="G35" s="50" t="s">
        <v>2021</v>
      </c>
      <c r="H35" s="50" t="s">
        <v>2046</v>
      </c>
      <c r="I35" s="50" t="s">
        <v>2045</v>
      </c>
      <c r="J35" s="50" t="s">
        <v>2044</v>
      </c>
      <c r="K35" s="50" t="s">
        <v>2043</v>
      </c>
      <c r="L35" s="46">
        <v>2681.5277649999998</v>
      </c>
      <c r="M35" s="50" t="s">
        <v>2037</v>
      </c>
      <c r="N35" s="46">
        <v>1024840.4583105</v>
      </c>
      <c r="O35" s="50" t="s">
        <v>2042</v>
      </c>
    </row>
    <row r="36" spans="1:15" ht="25.95" customHeight="1" x14ac:dyDescent="0.25">
      <c r="A36" s="50" t="s">
        <v>2041</v>
      </c>
      <c r="B36" s="49" t="s">
        <v>29</v>
      </c>
      <c r="C36" s="49" t="s">
        <v>2040</v>
      </c>
      <c r="D36" s="49" t="s">
        <v>435</v>
      </c>
      <c r="E36" s="48" t="s">
        <v>97</v>
      </c>
      <c r="F36" s="50" t="s">
        <v>1803</v>
      </c>
      <c r="G36" s="50" t="s">
        <v>369</v>
      </c>
      <c r="H36" s="50" t="s">
        <v>2039</v>
      </c>
      <c r="I36" s="50" t="s">
        <v>369</v>
      </c>
      <c r="J36" s="50" t="s">
        <v>2038</v>
      </c>
      <c r="K36" s="50" t="s">
        <v>369</v>
      </c>
      <c r="L36" s="46">
        <v>2630.5730508759998</v>
      </c>
      <c r="M36" s="50" t="s">
        <v>2037</v>
      </c>
      <c r="N36" s="46">
        <v>1027471.0313614</v>
      </c>
      <c r="O36" s="50" t="s">
        <v>2036</v>
      </c>
    </row>
    <row r="37" spans="1:15" ht="24" customHeight="1" x14ac:dyDescent="0.25">
      <c r="A37" s="50" t="s">
        <v>2035</v>
      </c>
      <c r="B37" s="49" t="s">
        <v>29</v>
      </c>
      <c r="C37" s="49" t="s">
        <v>2034</v>
      </c>
      <c r="D37" s="49" t="s">
        <v>221</v>
      </c>
      <c r="E37" s="48" t="s">
        <v>302</v>
      </c>
      <c r="F37" s="50" t="s">
        <v>2033</v>
      </c>
      <c r="G37" s="50" t="s">
        <v>369</v>
      </c>
      <c r="H37" s="50" t="s">
        <v>985</v>
      </c>
      <c r="I37" s="50" t="s">
        <v>369</v>
      </c>
      <c r="J37" s="50" t="s">
        <v>2032</v>
      </c>
      <c r="K37" s="50" t="s">
        <v>369</v>
      </c>
      <c r="L37" s="46">
        <v>2574.5755023709999</v>
      </c>
      <c r="M37" s="50" t="s">
        <v>2016</v>
      </c>
      <c r="N37" s="46">
        <v>1030045.6068638</v>
      </c>
      <c r="O37" s="50" t="s">
        <v>2031</v>
      </c>
    </row>
    <row r="38" spans="1:15" ht="24" customHeight="1" x14ac:dyDescent="0.25">
      <c r="A38" s="50" t="s">
        <v>280</v>
      </c>
      <c r="B38" s="49" t="s">
        <v>106</v>
      </c>
      <c r="C38" s="49" t="s">
        <v>416</v>
      </c>
      <c r="D38" s="49" t="s">
        <v>217</v>
      </c>
      <c r="E38" s="48" t="s">
        <v>108</v>
      </c>
      <c r="F38" s="50" t="s">
        <v>2030</v>
      </c>
      <c r="G38" s="50" t="s">
        <v>369</v>
      </c>
      <c r="H38" s="50" t="s">
        <v>2029</v>
      </c>
      <c r="I38" s="50" t="s">
        <v>369</v>
      </c>
      <c r="J38" s="50" t="s">
        <v>2028</v>
      </c>
      <c r="K38" s="50" t="s">
        <v>369</v>
      </c>
      <c r="L38" s="46">
        <v>2555.9920000000002</v>
      </c>
      <c r="M38" s="50" t="s">
        <v>2016</v>
      </c>
      <c r="N38" s="46">
        <v>1032601.5988638001</v>
      </c>
      <c r="O38" s="50" t="s">
        <v>2027</v>
      </c>
    </row>
    <row r="39" spans="1:15" ht="24" customHeight="1" x14ac:dyDescent="0.25">
      <c r="A39" s="50" t="s">
        <v>449</v>
      </c>
      <c r="B39" s="49" t="s">
        <v>64</v>
      </c>
      <c r="C39" s="49" t="s">
        <v>448</v>
      </c>
      <c r="D39" s="49" t="s">
        <v>217</v>
      </c>
      <c r="E39" s="48" t="s">
        <v>97</v>
      </c>
      <c r="F39" s="50" t="s">
        <v>2026</v>
      </c>
      <c r="G39" s="50" t="s">
        <v>369</v>
      </c>
      <c r="H39" s="50" t="s">
        <v>2025</v>
      </c>
      <c r="I39" s="50" t="s">
        <v>369</v>
      </c>
      <c r="J39" s="50" t="s">
        <v>2024</v>
      </c>
      <c r="K39" s="50" t="s">
        <v>369</v>
      </c>
      <c r="L39" s="46">
        <v>2505.1016639999998</v>
      </c>
      <c r="M39" s="50" t="s">
        <v>2016</v>
      </c>
      <c r="N39" s="46">
        <v>1035106.7005278</v>
      </c>
      <c r="O39" s="50" t="s">
        <v>2023</v>
      </c>
    </row>
    <row r="40" spans="1:15" ht="25.95" customHeight="1" x14ac:dyDescent="0.25">
      <c r="A40" s="50" t="s">
        <v>268</v>
      </c>
      <c r="B40" s="49" t="s">
        <v>106</v>
      </c>
      <c r="C40" s="49" t="s">
        <v>426</v>
      </c>
      <c r="D40" s="49" t="s">
        <v>256</v>
      </c>
      <c r="E40" s="48" t="s">
        <v>66</v>
      </c>
      <c r="F40" s="50" t="s">
        <v>2022</v>
      </c>
      <c r="G40" s="50" t="s">
        <v>2021</v>
      </c>
      <c r="H40" s="50" t="s">
        <v>2020</v>
      </c>
      <c r="I40" s="50" t="s">
        <v>2019</v>
      </c>
      <c r="J40" s="50" t="s">
        <v>2018</v>
      </c>
      <c r="K40" s="50" t="s">
        <v>2017</v>
      </c>
      <c r="L40" s="46">
        <v>2488.72424</v>
      </c>
      <c r="M40" s="50" t="s">
        <v>2016</v>
      </c>
      <c r="N40" s="46">
        <v>1037595.4247678</v>
      </c>
      <c r="O40" s="50" t="s">
        <v>2015</v>
      </c>
    </row>
    <row r="41" spans="1:15" ht="25.95" customHeight="1" x14ac:dyDescent="0.25">
      <c r="A41" s="50" t="s">
        <v>2014</v>
      </c>
      <c r="B41" s="49" t="s">
        <v>29</v>
      </c>
      <c r="C41" s="49" t="s">
        <v>2013</v>
      </c>
      <c r="D41" s="49" t="s">
        <v>221</v>
      </c>
      <c r="E41" s="48" t="s">
        <v>31</v>
      </c>
      <c r="F41" s="50" t="s">
        <v>2012</v>
      </c>
      <c r="G41" s="50" t="s">
        <v>369</v>
      </c>
      <c r="H41" s="50" t="s">
        <v>2011</v>
      </c>
      <c r="I41" s="50" t="s">
        <v>369</v>
      </c>
      <c r="J41" s="50" t="s">
        <v>2010</v>
      </c>
      <c r="K41" s="50" t="s">
        <v>369</v>
      </c>
      <c r="L41" s="46">
        <v>2306.4489752670002</v>
      </c>
      <c r="M41" s="50" t="s">
        <v>2009</v>
      </c>
      <c r="N41" s="46">
        <v>1039901.8737431</v>
      </c>
      <c r="O41" s="50" t="s">
        <v>2008</v>
      </c>
    </row>
    <row r="42" spans="1:15" ht="24" customHeight="1" x14ac:dyDescent="0.25">
      <c r="A42" s="50" t="s">
        <v>2007</v>
      </c>
      <c r="B42" s="49" t="s">
        <v>29</v>
      </c>
      <c r="C42" s="49" t="s">
        <v>2006</v>
      </c>
      <c r="D42" s="49" t="s">
        <v>217</v>
      </c>
      <c r="E42" s="48" t="s">
        <v>97</v>
      </c>
      <c r="F42" s="50" t="s">
        <v>2005</v>
      </c>
      <c r="G42" s="50" t="s">
        <v>369</v>
      </c>
      <c r="H42" s="50" t="s">
        <v>1010</v>
      </c>
      <c r="I42" s="50" t="s">
        <v>369</v>
      </c>
      <c r="J42" s="50" t="s">
        <v>2004</v>
      </c>
      <c r="K42" s="50" t="s">
        <v>369</v>
      </c>
      <c r="L42" s="46">
        <v>2250.5503194900002</v>
      </c>
      <c r="M42" s="50" t="s">
        <v>2003</v>
      </c>
      <c r="N42" s="46">
        <v>1042152.4240626</v>
      </c>
      <c r="O42" s="50" t="s">
        <v>2002</v>
      </c>
    </row>
    <row r="43" spans="1:15" ht="25.95" customHeight="1" x14ac:dyDescent="0.25">
      <c r="A43" s="50" t="s">
        <v>2001</v>
      </c>
      <c r="B43" s="49" t="s">
        <v>29</v>
      </c>
      <c r="C43" s="49" t="s">
        <v>2000</v>
      </c>
      <c r="D43" s="49" t="s">
        <v>256</v>
      </c>
      <c r="E43" s="48" t="s">
        <v>66</v>
      </c>
      <c r="F43" s="50" t="s">
        <v>1999</v>
      </c>
      <c r="G43" s="50" t="s">
        <v>369</v>
      </c>
      <c r="H43" s="50" t="s">
        <v>1998</v>
      </c>
      <c r="I43" s="50" t="s">
        <v>369</v>
      </c>
      <c r="J43" s="50" t="s">
        <v>1997</v>
      </c>
      <c r="K43" s="50" t="s">
        <v>369</v>
      </c>
      <c r="L43" s="46">
        <v>2077.8888000000002</v>
      </c>
      <c r="M43" s="50" t="s">
        <v>1996</v>
      </c>
      <c r="N43" s="46">
        <v>1044230.3128626</v>
      </c>
      <c r="O43" s="50" t="s">
        <v>1995</v>
      </c>
    </row>
    <row r="44" spans="1:15" ht="39" customHeight="1" x14ac:dyDescent="0.25">
      <c r="A44" s="50" t="s">
        <v>1994</v>
      </c>
      <c r="B44" s="49" t="s">
        <v>29</v>
      </c>
      <c r="C44" s="49" t="s">
        <v>1993</v>
      </c>
      <c r="D44" s="49" t="s">
        <v>221</v>
      </c>
      <c r="E44" s="48" t="s">
        <v>31</v>
      </c>
      <c r="F44" s="50" t="s">
        <v>1992</v>
      </c>
      <c r="G44" s="50" t="s">
        <v>369</v>
      </c>
      <c r="H44" s="50" t="s">
        <v>1991</v>
      </c>
      <c r="I44" s="50" t="s">
        <v>369</v>
      </c>
      <c r="J44" s="50" t="s">
        <v>1990</v>
      </c>
      <c r="K44" s="50" t="s">
        <v>369</v>
      </c>
      <c r="L44" s="46">
        <v>2032.9943696939999</v>
      </c>
      <c r="M44" s="50" t="s">
        <v>1979</v>
      </c>
      <c r="N44" s="46">
        <v>1046263.3072323001</v>
      </c>
      <c r="O44" s="50" t="s">
        <v>1989</v>
      </c>
    </row>
    <row r="45" spans="1:15" ht="25.95" customHeight="1" x14ac:dyDescent="0.25">
      <c r="A45" s="55" t="s">
        <v>1988</v>
      </c>
      <c r="B45" s="58" t="s">
        <v>29</v>
      </c>
      <c r="C45" s="58" t="s">
        <v>1987</v>
      </c>
      <c r="D45" s="58" t="s">
        <v>221</v>
      </c>
      <c r="E45" s="57" t="s">
        <v>47</v>
      </c>
      <c r="F45" s="55" t="s">
        <v>1986</v>
      </c>
      <c r="G45" s="55" t="s">
        <v>369</v>
      </c>
      <c r="H45" s="55" t="s">
        <v>1985</v>
      </c>
      <c r="I45" s="55" t="s">
        <v>369</v>
      </c>
      <c r="J45" s="55" t="s">
        <v>1984</v>
      </c>
      <c r="K45" s="55" t="s">
        <v>369</v>
      </c>
      <c r="L45" s="56">
        <v>1994.598375</v>
      </c>
      <c r="M45" s="55" t="s">
        <v>1979</v>
      </c>
      <c r="N45" s="56">
        <v>1048257.9056073</v>
      </c>
      <c r="O45" s="55" t="s">
        <v>1983</v>
      </c>
    </row>
    <row r="46" spans="1:15" ht="39" customHeight="1" x14ac:dyDescent="0.25">
      <c r="A46" s="55" t="s">
        <v>293</v>
      </c>
      <c r="B46" s="58" t="s">
        <v>29</v>
      </c>
      <c r="C46" s="58" t="s">
        <v>292</v>
      </c>
      <c r="D46" s="58" t="s">
        <v>221</v>
      </c>
      <c r="E46" s="57" t="s">
        <v>243</v>
      </c>
      <c r="F46" s="55" t="s">
        <v>1982</v>
      </c>
      <c r="G46" s="55" t="s">
        <v>369</v>
      </c>
      <c r="H46" s="55" t="s">
        <v>1981</v>
      </c>
      <c r="I46" s="55" t="s">
        <v>369</v>
      </c>
      <c r="J46" s="55" t="s">
        <v>1980</v>
      </c>
      <c r="K46" s="55" t="s">
        <v>369</v>
      </c>
      <c r="L46" s="56">
        <v>1992.8722501</v>
      </c>
      <c r="M46" s="55" t="s">
        <v>1979</v>
      </c>
      <c r="N46" s="56">
        <v>1050250.7778574</v>
      </c>
      <c r="O46" s="55" t="s">
        <v>1978</v>
      </c>
    </row>
    <row r="47" spans="1:15" ht="25.95" customHeight="1" x14ac:dyDescent="0.25">
      <c r="A47" s="55" t="s">
        <v>258</v>
      </c>
      <c r="B47" s="58" t="s">
        <v>20</v>
      </c>
      <c r="C47" s="58" t="s">
        <v>257</v>
      </c>
      <c r="D47" s="58" t="s">
        <v>256</v>
      </c>
      <c r="E47" s="57" t="s">
        <v>97</v>
      </c>
      <c r="F47" s="55" t="s">
        <v>1532</v>
      </c>
      <c r="G47" s="55" t="s">
        <v>746</v>
      </c>
      <c r="H47" s="55" t="s">
        <v>1783</v>
      </c>
      <c r="I47" s="55" t="s">
        <v>1783</v>
      </c>
      <c r="J47" s="55" t="s">
        <v>1977</v>
      </c>
      <c r="K47" s="55" t="s">
        <v>742</v>
      </c>
      <c r="L47" s="56">
        <v>1788.1875</v>
      </c>
      <c r="M47" s="55" t="s">
        <v>1967</v>
      </c>
      <c r="N47" s="56">
        <v>1052038.9653574</v>
      </c>
      <c r="O47" s="55" t="s">
        <v>1976</v>
      </c>
    </row>
    <row r="48" spans="1:15" ht="24" customHeight="1" x14ac:dyDescent="0.25">
      <c r="A48" s="55" t="s">
        <v>1975</v>
      </c>
      <c r="B48" s="58" t="s">
        <v>29</v>
      </c>
      <c r="C48" s="58" t="s">
        <v>1974</v>
      </c>
      <c r="D48" s="58" t="s">
        <v>217</v>
      </c>
      <c r="E48" s="57" t="s">
        <v>97</v>
      </c>
      <c r="F48" s="55" t="s">
        <v>1973</v>
      </c>
      <c r="G48" s="55" t="s">
        <v>369</v>
      </c>
      <c r="H48" s="55" t="s">
        <v>1422</v>
      </c>
      <c r="I48" s="55" t="s">
        <v>369</v>
      </c>
      <c r="J48" s="55" t="s">
        <v>1972</v>
      </c>
      <c r="K48" s="55" t="s">
        <v>369</v>
      </c>
      <c r="L48" s="56">
        <v>1768.7734055660001</v>
      </c>
      <c r="M48" s="55" t="s">
        <v>1967</v>
      </c>
      <c r="N48" s="56">
        <v>1053807.7387629999</v>
      </c>
      <c r="O48" s="55" t="s">
        <v>1971</v>
      </c>
    </row>
    <row r="49" spans="1:15" ht="52.05" customHeight="1" x14ac:dyDescent="0.25">
      <c r="A49" s="55" t="s">
        <v>402</v>
      </c>
      <c r="B49" s="58" t="s">
        <v>29</v>
      </c>
      <c r="C49" s="58" t="s">
        <v>401</v>
      </c>
      <c r="D49" s="58" t="s">
        <v>256</v>
      </c>
      <c r="E49" s="57" t="s">
        <v>400</v>
      </c>
      <c r="F49" s="55" t="s">
        <v>1970</v>
      </c>
      <c r="G49" s="55" t="s">
        <v>369</v>
      </c>
      <c r="H49" s="55" t="s">
        <v>1969</v>
      </c>
      <c r="I49" s="55" t="s">
        <v>369</v>
      </c>
      <c r="J49" s="55" t="s">
        <v>1968</v>
      </c>
      <c r="K49" s="55" t="s">
        <v>369</v>
      </c>
      <c r="L49" s="56">
        <v>1725</v>
      </c>
      <c r="M49" s="55" t="s">
        <v>1967</v>
      </c>
      <c r="N49" s="56">
        <v>1055532.7387629999</v>
      </c>
      <c r="O49" s="55" t="s">
        <v>1966</v>
      </c>
    </row>
    <row r="50" spans="1:15" ht="24" customHeight="1" x14ac:dyDescent="0.25">
      <c r="A50" s="55" t="s">
        <v>382</v>
      </c>
      <c r="B50" s="58" t="s">
        <v>29</v>
      </c>
      <c r="C50" s="58" t="s">
        <v>381</v>
      </c>
      <c r="D50" s="58" t="s">
        <v>221</v>
      </c>
      <c r="E50" s="57" t="s">
        <v>243</v>
      </c>
      <c r="F50" s="55" t="s">
        <v>1965</v>
      </c>
      <c r="G50" s="55" t="s">
        <v>369</v>
      </c>
      <c r="H50" s="55" t="s">
        <v>1502</v>
      </c>
      <c r="I50" s="55" t="s">
        <v>369</v>
      </c>
      <c r="J50" s="55" t="s">
        <v>1964</v>
      </c>
      <c r="K50" s="55" t="s">
        <v>369</v>
      </c>
      <c r="L50" s="56">
        <v>1560.7079785779999</v>
      </c>
      <c r="M50" s="55" t="s">
        <v>1953</v>
      </c>
      <c r="N50" s="56">
        <v>1057093.4467416001</v>
      </c>
      <c r="O50" s="55" t="s">
        <v>1963</v>
      </c>
    </row>
    <row r="51" spans="1:15" ht="25.95" customHeight="1" x14ac:dyDescent="0.25">
      <c r="A51" s="55" t="s">
        <v>1962</v>
      </c>
      <c r="B51" s="58" t="s">
        <v>29</v>
      </c>
      <c r="C51" s="58" t="s">
        <v>1961</v>
      </c>
      <c r="D51" s="58" t="s">
        <v>256</v>
      </c>
      <c r="E51" s="57" t="s">
        <v>400</v>
      </c>
      <c r="F51" s="55" t="s">
        <v>1527</v>
      </c>
      <c r="G51" s="55" t="s">
        <v>369</v>
      </c>
      <c r="H51" s="55" t="s">
        <v>1960</v>
      </c>
      <c r="I51" s="55" t="s">
        <v>369</v>
      </c>
      <c r="J51" s="55" t="s">
        <v>1959</v>
      </c>
      <c r="K51" s="55" t="s">
        <v>369</v>
      </c>
      <c r="L51" s="56">
        <v>1550.57</v>
      </c>
      <c r="M51" s="55" t="s">
        <v>1953</v>
      </c>
      <c r="N51" s="56">
        <v>1058644.0167415999</v>
      </c>
      <c r="O51" s="55" t="s">
        <v>1958</v>
      </c>
    </row>
    <row r="52" spans="1:15" ht="25.95" customHeight="1" x14ac:dyDescent="0.25">
      <c r="A52" s="55" t="s">
        <v>1957</v>
      </c>
      <c r="B52" s="58" t="s">
        <v>29</v>
      </c>
      <c r="C52" s="58" t="s">
        <v>1956</v>
      </c>
      <c r="D52" s="58" t="s">
        <v>221</v>
      </c>
      <c r="E52" s="57" t="s">
        <v>400</v>
      </c>
      <c r="F52" s="55" t="s">
        <v>1527</v>
      </c>
      <c r="G52" s="55" t="s">
        <v>369</v>
      </c>
      <c r="H52" s="55" t="s">
        <v>1955</v>
      </c>
      <c r="I52" s="55" t="s">
        <v>369</v>
      </c>
      <c r="J52" s="55" t="s">
        <v>1954</v>
      </c>
      <c r="K52" s="55" t="s">
        <v>369</v>
      </c>
      <c r="L52" s="56">
        <v>1508.92</v>
      </c>
      <c r="M52" s="55" t="s">
        <v>1953</v>
      </c>
      <c r="N52" s="56">
        <v>1060152.9367416</v>
      </c>
      <c r="O52" s="55" t="s">
        <v>1952</v>
      </c>
    </row>
    <row r="53" spans="1:15" ht="24" customHeight="1" x14ac:dyDescent="0.25">
      <c r="A53" s="55" t="s">
        <v>1951</v>
      </c>
      <c r="B53" s="58" t="s">
        <v>106</v>
      </c>
      <c r="C53" s="58" t="s">
        <v>412</v>
      </c>
      <c r="D53" s="58" t="s">
        <v>217</v>
      </c>
      <c r="E53" s="57" t="s">
        <v>108</v>
      </c>
      <c r="F53" s="55" t="s">
        <v>1950</v>
      </c>
      <c r="G53" s="55" t="s">
        <v>369</v>
      </c>
      <c r="H53" s="55" t="s">
        <v>1949</v>
      </c>
      <c r="I53" s="55" t="s">
        <v>369</v>
      </c>
      <c r="J53" s="55" t="s">
        <v>1948</v>
      </c>
      <c r="K53" s="55" t="s">
        <v>369</v>
      </c>
      <c r="L53" s="56">
        <v>1409.66</v>
      </c>
      <c r="M53" s="55" t="s">
        <v>1947</v>
      </c>
      <c r="N53" s="56">
        <v>1061562.5967416</v>
      </c>
      <c r="O53" s="55" t="s">
        <v>1946</v>
      </c>
    </row>
    <row r="54" spans="1:15" ht="24" customHeight="1" x14ac:dyDescent="0.25">
      <c r="A54" s="55" t="s">
        <v>1945</v>
      </c>
      <c r="B54" s="58" t="s">
        <v>29</v>
      </c>
      <c r="C54" s="58" t="s">
        <v>1944</v>
      </c>
      <c r="D54" s="58" t="s">
        <v>217</v>
      </c>
      <c r="E54" s="57" t="s">
        <v>97</v>
      </c>
      <c r="F54" s="55" t="s">
        <v>1943</v>
      </c>
      <c r="G54" s="55" t="s">
        <v>369</v>
      </c>
      <c r="H54" s="55" t="s">
        <v>1010</v>
      </c>
      <c r="I54" s="55" t="s">
        <v>369</v>
      </c>
      <c r="J54" s="55" t="s">
        <v>1942</v>
      </c>
      <c r="K54" s="55" t="s">
        <v>369</v>
      </c>
      <c r="L54" s="56">
        <v>1346.8640869000001</v>
      </c>
      <c r="M54" s="55" t="s">
        <v>1935</v>
      </c>
      <c r="N54" s="56">
        <v>1062909.4608285001</v>
      </c>
      <c r="O54" s="55" t="s">
        <v>1941</v>
      </c>
    </row>
    <row r="55" spans="1:15" ht="52.05" customHeight="1" x14ac:dyDescent="0.25">
      <c r="A55" s="55" t="s">
        <v>1940</v>
      </c>
      <c r="B55" s="58" t="s">
        <v>29</v>
      </c>
      <c r="C55" s="58" t="s">
        <v>1939</v>
      </c>
      <c r="D55" s="58" t="s">
        <v>256</v>
      </c>
      <c r="E55" s="57" t="s">
        <v>66</v>
      </c>
      <c r="F55" s="55" t="s">
        <v>1938</v>
      </c>
      <c r="G55" s="55" t="s">
        <v>369</v>
      </c>
      <c r="H55" s="55" t="s">
        <v>1937</v>
      </c>
      <c r="I55" s="55" t="s">
        <v>369</v>
      </c>
      <c r="J55" s="55" t="s">
        <v>1936</v>
      </c>
      <c r="K55" s="55" t="s">
        <v>369</v>
      </c>
      <c r="L55" s="56">
        <v>1305.0202782060001</v>
      </c>
      <c r="M55" s="55" t="s">
        <v>1935</v>
      </c>
      <c r="N55" s="56">
        <v>1064214.4811066999</v>
      </c>
      <c r="O55" s="55" t="s">
        <v>1934</v>
      </c>
    </row>
    <row r="56" spans="1:15" ht="52.05" customHeight="1" x14ac:dyDescent="0.25">
      <c r="A56" s="55" t="s">
        <v>295</v>
      </c>
      <c r="B56" s="58" t="s">
        <v>29</v>
      </c>
      <c r="C56" s="58" t="s">
        <v>294</v>
      </c>
      <c r="D56" s="58" t="s">
        <v>256</v>
      </c>
      <c r="E56" s="57" t="s">
        <v>66</v>
      </c>
      <c r="F56" s="55" t="s">
        <v>1415</v>
      </c>
      <c r="G56" s="55" t="s">
        <v>369</v>
      </c>
      <c r="H56" s="55" t="s">
        <v>1933</v>
      </c>
      <c r="I56" s="55" t="s">
        <v>369</v>
      </c>
      <c r="J56" s="55" t="s">
        <v>1933</v>
      </c>
      <c r="K56" s="55" t="s">
        <v>369</v>
      </c>
      <c r="L56" s="56">
        <v>1219.72</v>
      </c>
      <c r="M56" s="55" t="s">
        <v>1932</v>
      </c>
      <c r="N56" s="56">
        <v>1065434.2011067001</v>
      </c>
      <c r="O56" s="55" t="s">
        <v>1931</v>
      </c>
    </row>
    <row r="57" spans="1:15" ht="25.95" customHeight="1" x14ac:dyDescent="0.25">
      <c r="A57" s="55" t="s">
        <v>437</v>
      </c>
      <c r="B57" s="58" t="s">
        <v>29</v>
      </c>
      <c r="C57" s="58" t="s">
        <v>436</v>
      </c>
      <c r="D57" s="58" t="s">
        <v>435</v>
      </c>
      <c r="E57" s="57" t="s">
        <v>97</v>
      </c>
      <c r="F57" s="55" t="s">
        <v>1450</v>
      </c>
      <c r="G57" s="55" t="s">
        <v>369</v>
      </c>
      <c r="H57" s="55" t="s">
        <v>860</v>
      </c>
      <c r="I57" s="55" t="s">
        <v>369</v>
      </c>
      <c r="J57" s="55" t="s">
        <v>1930</v>
      </c>
      <c r="K57" s="55" t="s">
        <v>369</v>
      </c>
      <c r="L57" s="56">
        <v>1120.1866537379999</v>
      </c>
      <c r="M57" s="55" t="s">
        <v>1923</v>
      </c>
      <c r="N57" s="56">
        <v>1066554.3877604001</v>
      </c>
      <c r="O57" s="55" t="s">
        <v>1929</v>
      </c>
    </row>
    <row r="58" spans="1:15" ht="24" customHeight="1" x14ac:dyDescent="0.25">
      <c r="A58" s="55" t="s">
        <v>1928</v>
      </c>
      <c r="B58" s="58" t="s">
        <v>29</v>
      </c>
      <c r="C58" s="58" t="s">
        <v>1927</v>
      </c>
      <c r="D58" s="58" t="s">
        <v>217</v>
      </c>
      <c r="E58" s="57" t="s">
        <v>97</v>
      </c>
      <c r="F58" s="55" t="s">
        <v>1926</v>
      </c>
      <c r="G58" s="55" t="s">
        <v>369</v>
      </c>
      <c r="H58" s="55" t="s">
        <v>1925</v>
      </c>
      <c r="I58" s="55" t="s">
        <v>369</v>
      </c>
      <c r="J58" s="55" t="s">
        <v>1924</v>
      </c>
      <c r="K58" s="55" t="s">
        <v>369</v>
      </c>
      <c r="L58" s="56">
        <v>1098.281825607</v>
      </c>
      <c r="M58" s="55" t="s">
        <v>1923</v>
      </c>
      <c r="N58" s="56">
        <v>1067652.669586</v>
      </c>
      <c r="O58" s="55" t="s">
        <v>1922</v>
      </c>
    </row>
    <row r="59" spans="1:15" ht="24" customHeight="1" x14ac:dyDescent="0.25">
      <c r="A59" s="55" t="s">
        <v>1921</v>
      </c>
      <c r="B59" s="58" t="s">
        <v>29</v>
      </c>
      <c r="C59" s="58" t="s">
        <v>1920</v>
      </c>
      <c r="D59" s="58" t="s">
        <v>217</v>
      </c>
      <c r="E59" s="57" t="s">
        <v>97</v>
      </c>
      <c r="F59" s="55" t="s">
        <v>1919</v>
      </c>
      <c r="G59" s="55" t="s">
        <v>369</v>
      </c>
      <c r="H59" s="55" t="s">
        <v>1918</v>
      </c>
      <c r="I59" s="55" t="s">
        <v>369</v>
      </c>
      <c r="J59" s="55" t="s">
        <v>1917</v>
      </c>
      <c r="K59" s="55" t="s">
        <v>369</v>
      </c>
      <c r="L59" s="56">
        <v>1042.3365120000001</v>
      </c>
      <c r="M59" s="55" t="s">
        <v>1890</v>
      </c>
      <c r="N59" s="56">
        <v>1068695.0060980001</v>
      </c>
      <c r="O59" s="55" t="s">
        <v>1916</v>
      </c>
    </row>
    <row r="60" spans="1:15" ht="25.95" customHeight="1" x14ac:dyDescent="0.25">
      <c r="A60" s="55" t="s">
        <v>1915</v>
      </c>
      <c r="B60" s="58" t="s">
        <v>29</v>
      </c>
      <c r="C60" s="58" t="s">
        <v>1914</v>
      </c>
      <c r="D60" s="58" t="s">
        <v>221</v>
      </c>
      <c r="E60" s="57" t="s">
        <v>66</v>
      </c>
      <c r="F60" s="55" t="s">
        <v>1913</v>
      </c>
      <c r="G60" s="55" t="s">
        <v>369</v>
      </c>
      <c r="H60" s="55" t="s">
        <v>1912</v>
      </c>
      <c r="I60" s="55" t="s">
        <v>369</v>
      </c>
      <c r="J60" s="55" t="s">
        <v>1911</v>
      </c>
      <c r="K60" s="55" t="s">
        <v>369</v>
      </c>
      <c r="L60" s="56">
        <v>1022.993357922</v>
      </c>
      <c r="M60" s="55" t="s">
        <v>1890</v>
      </c>
      <c r="N60" s="56">
        <v>1069717.9994558999</v>
      </c>
      <c r="O60" s="55" t="s">
        <v>1910</v>
      </c>
    </row>
    <row r="61" spans="1:15" ht="25.95" customHeight="1" x14ac:dyDescent="0.25">
      <c r="A61" s="55" t="s">
        <v>1909</v>
      </c>
      <c r="B61" s="58" t="s">
        <v>29</v>
      </c>
      <c r="C61" s="58" t="s">
        <v>1908</v>
      </c>
      <c r="D61" s="58" t="s">
        <v>221</v>
      </c>
      <c r="E61" s="57" t="s">
        <v>72</v>
      </c>
      <c r="F61" s="55" t="s">
        <v>1907</v>
      </c>
      <c r="G61" s="55" t="s">
        <v>369</v>
      </c>
      <c r="H61" s="55" t="s">
        <v>1906</v>
      </c>
      <c r="I61" s="55" t="s">
        <v>369</v>
      </c>
      <c r="J61" s="55" t="s">
        <v>1905</v>
      </c>
      <c r="K61" s="55" t="s">
        <v>369</v>
      </c>
      <c r="L61" s="56">
        <v>1003.880301744</v>
      </c>
      <c r="M61" s="55" t="s">
        <v>1890</v>
      </c>
      <c r="N61" s="56">
        <v>1070721.8797575999</v>
      </c>
      <c r="O61" s="55" t="s">
        <v>1904</v>
      </c>
    </row>
    <row r="62" spans="1:15" ht="25.95" customHeight="1" x14ac:dyDescent="0.25">
      <c r="A62" s="55" t="s">
        <v>245</v>
      </c>
      <c r="B62" s="58" t="s">
        <v>29</v>
      </c>
      <c r="C62" s="58" t="s">
        <v>244</v>
      </c>
      <c r="D62" s="58" t="s">
        <v>221</v>
      </c>
      <c r="E62" s="57" t="s">
        <v>243</v>
      </c>
      <c r="F62" s="55" t="s">
        <v>1903</v>
      </c>
      <c r="G62" s="55" t="s">
        <v>369</v>
      </c>
      <c r="H62" s="55" t="s">
        <v>1902</v>
      </c>
      <c r="I62" s="55" t="s">
        <v>369</v>
      </c>
      <c r="J62" s="55" t="s">
        <v>1901</v>
      </c>
      <c r="K62" s="55" t="s">
        <v>369</v>
      </c>
      <c r="L62" s="56">
        <v>981.37623599999995</v>
      </c>
      <c r="M62" s="55" t="s">
        <v>1890</v>
      </c>
      <c r="N62" s="56">
        <v>1071703.2559936</v>
      </c>
      <c r="O62" s="55" t="s">
        <v>1900</v>
      </c>
    </row>
    <row r="63" spans="1:15" ht="24" customHeight="1" x14ac:dyDescent="0.25">
      <c r="A63" s="55" t="s">
        <v>1899</v>
      </c>
      <c r="B63" s="58" t="s">
        <v>283</v>
      </c>
      <c r="C63" s="58" t="s">
        <v>1898</v>
      </c>
      <c r="D63" s="58" t="s">
        <v>221</v>
      </c>
      <c r="E63" s="57" t="s">
        <v>243</v>
      </c>
      <c r="F63" s="55" t="s">
        <v>1897</v>
      </c>
      <c r="G63" s="55" t="s">
        <v>369</v>
      </c>
      <c r="H63" s="55" t="s">
        <v>1502</v>
      </c>
      <c r="I63" s="55" t="s">
        <v>369</v>
      </c>
      <c r="J63" s="55" t="s">
        <v>1896</v>
      </c>
      <c r="K63" s="55" t="s">
        <v>369</v>
      </c>
      <c r="L63" s="56">
        <v>966.15497008800003</v>
      </c>
      <c r="M63" s="55" t="s">
        <v>1890</v>
      </c>
      <c r="N63" s="56">
        <v>1072669.4109636999</v>
      </c>
      <c r="O63" s="55" t="s">
        <v>1895</v>
      </c>
    </row>
    <row r="64" spans="1:15" ht="25.95" customHeight="1" x14ac:dyDescent="0.25">
      <c r="A64" s="55" t="s">
        <v>308</v>
      </c>
      <c r="B64" s="58" t="s">
        <v>106</v>
      </c>
      <c r="C64" s="58" t="s">
        <v>307</v>
      </c>
      <c r="D64" s="58" t="s">
        <v>256</v>
      </c>
      <c r="E64" s="57" t="s">
        <v>66</v>
      </c>
      <c r="F64" s="55" t="s">
        <v>1894</v>
      </c>
      <c r="G64" s="55" t="s">
        <v>746</v>
      </c>
      <c r="H64" s="55" t="s">
        <v>1893</v>
      </c>
      <c r="I64" s="55" t="s">
        <v>1892</v>
      </c>
      <c r="J64" s="55" t="s">
        <v>1891</v>
      </c>
      <c r="K64" s="55" t="s">
        <v>742</v>
      </c>
      <c r="L64" s="56">
        <v>945.23082499999998</v>
      </c>
      <c r="M64" s="55" t="s">
        <v>1890</v>
      </c>
      <c r="N64" s="56">
        <v>1073614.6417886999</v>
      </c>
      <c r="O64" s="55" t="s">
        <v>1889</v>
      </c>
    </row>
    <row r="65" spans="1:15" ht="24" customHeight="1" x14ac:dyDescent="0.25">
      <c r="A65" s="55" t="s">
        <v>1888</v>
      </c>
      <c r="B65" s="58" t="s">
        <v>29</v>
      </c>
      <c r="C65" s="58" t="s">
        <v>1887</v>
      </c>
      <c r="D65" s="58" t="s">
        <v>217</v>
      </c>
      <c r="E65" s="57" t="s">
        <v>97</v>
      </c>
      <c r="F65" s="55" t="s">
        <v>1886</v>
      </c>
      <c r="G65" s="55" t="s">
        <v>369</v>
      </c>
      <c r="H65" s="55" t="s">
        <v>1885</v>
      </c>
      <c r="I65" s="55" t="s">
        <v>369</v>
      </c>
      <c r="J65" s="55" t="s">
        <v>1884</v>
      </c>
      <c r="K65" s="55" t="s">
        <v>369</v>
      </c>
      <c r="L65" s="56">
        <v>915.29325348400005</v>
      </c>
      <c r="M65" s="55" t="s">
        <v>1870</v>
      </c>
      <c r="N65" s="56">
        <v>1074529.9350421999</v>
      </c>
      <c r="O65" s="55" t="s">
        <v>1883</v>
      </c>
    </row>
    <row r="66" spans="1:15" ht="24" customHeight="1" x14ac:dyDescent="0.25">
      <c r="A66" s="55" t="s">
        <v>1882</v>
      </c>
      <c r="B66" s="58" t="s">
        <v>29</v>
      </c>
      <c r="C66" s="58" t="s">
        <v>1881</v>
      </c>
      <c r="D66" s="58" t="s">
        <v>217</v>
      </c>
      <c r="E66" s="57" t="s">
        <v>97</v>
      </c>
      <c r="F66" s="55" t="s">
        <v>1880</v>
      </c>
      <c r="G66" s="55" t="s">
        <v>369</v>
      </c>
      <c r="H66" s="55" t="s">
        <v>1879</v>
      </c>
      <c r="I66" s="55" t="s">
        <v>369</v>
      </c>
      <c r="J66" s="55" t="s">
        <v>1878</v>
      </c>
      <c r="K66" s="55" t="s">
        <v>369</v>
      </c>
      <c r="L66" s="56">
        <v>891.35650239999995</v>
      </c>
      <c r="M66" s="55" t="s">
        <v>1870</v>
      </c>
      <c r="N66" s="56">
        <v>1075421.2915445999</v>
      </c>
      <c r="O66" s="55" t="s">
        <v>1877</v>
      </c>
    </row>
    <row r="67" spans="1:15" ht="25.95" customHeight="1" x14ac:dyDescent="0.25">
      <c r="A67" s="55" t="s">
        <v>517</v>
      </c>
      <c r="B67" s="58" t="s">
        <v>29</v>
      </c>
      <c r="C67" s="58" t="s">
        <v>516</v>
      </c>
      <c r="D67" s="58" t="s">
        <v>221</v>
      </c>
      <c r="E67" s="57" t="s">
        <v>72</v>
      </c>
      <c r="F67" s="55" t="s">
        <v>1876</v>
      </c>
      <c r="G67" s="55" t="s">
        <v>369</v>
      </c>
      <c r="H67" s="55" t="s">
        <v>1067</v>
      </c>
      <c r="I67" s="55" t="s">
        <v>369</v>
      </c>
      <c r="J67" s="55" t="s">
        <v>1875</v>
      </c>
      <c r="K67" s="55" t="s">
        <v>369</v>
      </c>
      <c r="L67" s="56">
        <v>882.85640984500003</v>
      </c>
      <c r="M67" s="55" t="s">
        <v>1870</v>
      </c>
      <c r="N67" s="56">
        <v>1076304.1479545</v>
      </c>
      <c r="O67" s="55" t="s">
        <v>1874</v>
      </c>
    </row>
    <row r="68" spans="1:15" ht="24" customHeight="1" x14ac:dyDescent="0.25">
      <c r="A68" s="55" t="s">
        <v>1873</v>
      </c>
      <c r="B68" s="58" t="s">
        <v>106</v>
      </c>
      <c r="C68" s="58" t="s">
        <v>356</v>
      </c>
      <c r="D68" s="58" t="s">
        <v>217</v>
      </c>
      <c r="E68" s="57" t="s">
        <v>108</v>
      </c>
      <c r="F68" s="55" t="s">
        <v>1872</v>
      </c>
      <c r="G68" s="55" t="s">
        <v>369</v>
      </c>
      <c r="H68" s="55" t="s">
        <v>1586</v>
      </c>
      <c r="I68" s="55" t="s">
        <v>369</v>
      </c>
      <c r="J68" s="55" t="s">
        <v>1871</v>
      </c>
      <c r="K68" s="55" t="s">
        <v>369</v>
      </c>
      <c r="L68" s="56">
        <v>862.59081190400002</v>
      </c>
      <c r="M68" s="55" t="s">
        <v>1870</v>
      </c>
      <c r="N68" s="56">
        <v>1077166.7387663999</v>
      </c>
      <c r="O68" s="55" t="s">
        <v>1869</v>
      </c>
    </row>
    <row r="69" spans="1:15" ht="25.95" customHeight="1" x14ac:dyDescent="0.25">
      <c r="A69" s="55" t="s">
        <v>306</v>
      </c>
      <c r="B69" s="58" t="s">
        <v>106</v>
      </c>
      <c r="C69" s="58" t="s">
        <v>305</v>
      </c>
      <c r="D69" s="58" t="s">
        <v>256</v>
      </c>
      <c r="E69" s="57" t="s">
        <v>66</v>
      </c>
      <c r="F69" s="55" t="s">
        <v>1868</v>
      </c>
      <c r="G69" s="55" t="s">
        <v>746</v>
      </c>
      <c r="H69" s="55" t="s">
        <v>1867</v>
      </c>
      <c r="I69" s="55" t="s">
        <v>1866</v>
      </c>
      <c r="J69" s="55" t="s">
        <v>1865</v>
      </c>
      <c r="K69" s="55" t="s">
        <v>742</v>
      </c>
      <c r="L69" s="56">
        <v>825.88667399999997</v>
      </c>
      <c r="M69" s="55" t="s">
        <v>1858</v>
      </c>
      <c r="N69" s="56">
        <v>1077992.6254404001</v>
      </c>
      <c r="O69" s="55" t="s">
        <v>1864</v>
      </c>
    </row>
    <row r="70" spans="1:15" ht="24" customHeight="1" x14ac:dyDescent="0.25">
      <c r="A70" s="55" t="s">
        <v>1863</v>
      </c>
      <c r="B70" s="58" t="s">
        <v>29</v>
      </c>
      <c r="C70" s="58" t="s">
        <v>1862</v>
      </c>
      <c r="D70" s="58" t="s">
        <v>221</v>
      </c>
      <c r="E70" s="57" t="s">
        <v>302</v>
      </c>
      <c r="F70" s="55" t="s">
        <v>1861</v>
      </c>
      <c r="G70" s="55" t="s">
        <v>369</v>
      </c>
      <c r="H70" s="55" t="s">
        <v>1860</v>
      </c>
      <c r="I70" s="55" t="s">
        <v>369</v>
      </c>
      <c r="J70" s="55" t="s">
        <v>1859</v>
      </c>
      <c r="K70" s="55" t="s">
        <v>369</v>
      </c>
      <c r="L70" s="56">
        <v>798.29901675199994</v>
      </c>
      <c r="M70" s="55" t="s">
        <v>1858</v>
      </c>
      <c r="N70" s="56">
        <v>1078790.9244572001</v>
      </c>
      <c r="O70" s="55" t="s">
        <v>1857</v>
      </c>
    </row>
    <row r="71" spans="1:15" ht="78" customHeight="1" x14ac:dyDescent="0.25">
      <c r="A71" s="55" t="s">
        <v>1856</v>
      </c>
      <c r="B71" s="58" t="s">
        <v>29</v>
      </c>
      <c r="C71" s="58" t="s">
        <v>1855</v>
      </c>
      <c r="D71" s="58" t="s">
        <v>221</v>
      </c>
      <c r="E71" s="57" t="s">
        <v>31</v>
      </c>
      <c r="F71" s="55" t="s">
        <v>1854</v>
      </c>
      <c r="G71" s="55" t="s">
        <v>369</v>
      </c>
      <c r="H71" s="55" t="s">
        <v>1853</v>
      </c>
      <c r="I71" s="55" t="s">
        <v>369</v>
      </c>
      <c r="J71" s="55" t="s">
        <v>1852</v>
      </c>
      <c r="K71" s="55" t="s">
        <v>369</v>
      </c>
      <c r="L71" s="56">
        <v>691.61601599999995</v>
      </c>
      <c r="M71" s="55" t="s">
        <v>1829</v>
      </c>
      <c r="N71" s="56">
        <v>1079482.5404731999</v>
      </c>
      <c r="O71" s="55" t="s">
        <v>1851</v>
      </c>
    </row>
    <row r="72" spans="1:15" ht="39" customHeight="1" x14ac:dyDescent="0.25">
      <c r="A72" s="55" t="s">
        <v>1850</v>
      </c>
      <c r="B72" s="58" t="s">
        <v>29</v>
      </c>
      <c r="C72" s="58" t="s">
        <v>1849</v>
      </c>
      <c r="D72" s="58" t="s">
        <v>221</v>
      </c>
      <c r="E72" s="57" t="s">
        <v>66</v>
      </c>
      <c r="F72" s="55" t="s">
        <v>1848</v>
      </c>
      <c r="G72" s="55" t="s">
        <v>369</v>
      </c>
      <c r="H72" s="55" t="s">
        <v>1847</v>
      </c>
      <c r="I72" s="55" t="s">
        <v>369</v>
      </c>
      <c r="J72" s="55" t="s">
        <v>1846</v>
      </c>
      <c r="K72" s="55" t="s">
        <v>369</v>
      </c>
      <c r="L72" s="56">
        <v>668.38799700000004</v>
      </c>
      <c r="M72" s="55" t="s">
        <v>1829</v>
      </c>
      <c r="N72" s="56">
        <v>1080150.9284701999</v>
      </c>
      <c r="O72" s="55" t="s">
        <v>1845</v>
      </c>
    </row>
    <row r="73" spans="1:15" ht="39" customHeight="1" x14ac:dyDescent="0.25">
      <c r="A73" s="55" t="s">
        <v>500</v>
      </c>
      <c r="B73" s="58" t="s">
        <v>20</v>
      </c>
      <c r="C73" s="58" t="s">
        <v>499</v>
      </c>
      <c r="D73" s="58" t="s">
        <v>221</v>
      </c>
      <c r="E73" s="57" t="s">
        <v>53</v>
      </c>
      <c r="F73" s="55" t="s">
        <v>1844</v>
      </c>
      <c r="G73" s="55" t="s">
        <v>369</v>
      </c>
      <c r="H73" s="55" t="s">
        <v>1843</v>
      </c>
      <c r="I73" s="55" t="s">
        <v>369</v>
      </c>
      <c r="J73" s="55" t="s">
        <v>1842</v>
      </c>
      <c r="K73" s="55" t="s">
        <v>369</v>
      </c>
      <c r="L73" s="56">
        <v>650</v>
      </c>
      <c r="M73" s="55" t="s">
        <v>1829</v>
      </c>
      <c r="N73" s="56">
        <v>1080800.9284701999</v>
      </c>
      <c r="O73" s="55" t="s">
        <v>1841</v>
      </c>
    </row>
    <row r="74" spans="1:15" ht="24" customHeight="1" x14ac:dyDescent="0.25">
      <c r="A74" s="55" t="s">
        <v>1840</v>
      </c>
      <c r="B74" s="58" t="s">
        <v>29</v>
      </c>
      <c r="C74" s="58" t="s">
        <v>1839</v>
      </c>
      <c r="D74" s="58" t="s">
        <v>217</v>
      </c>
      <c r="E74" s="57" t="s">
        <v>97</v>
      </c>
      <c r="F74" s="55" t="s">
        <v>1838</v>
      </c>
      <c r="G74" s="55" t="s">
        <v>369</v>
      </c>
      <c r="H74" s="55" t="s">
        <v>1837</v>
      </c>
      <c r="I74" s="55" t="s">
        <v>369</v>
      </c>
      <c r="J74" s="55" t="s">
        <v>1836</v>
      </c>
      <c r="K74" s="55" t="s">
        <v>369</v>
      </c>
      <c r="L74" s="56">
        <v>638.03414399999997</v>
      </c>
      <c r="M74" s="55" t="s">
        <v>1829</v>
      </c>
      <c r="N74" s="56">
        <v>1081438.9626142001</v>
      </c>
      <c r="O74" s="55" t="s">
        <v>1835</v>
      </c>
    </row>
    <row r="75" spans="1:15" ht="24" customHeight="1" x14ac:dyDescent="0.25">
      <c r="A75" s="55" t="s">
        <v>1834</v>
      </c>
      <c r="B75" s="58" t="s">
        <v>283</v>
      </c>
      <c r="C75" s="58" t="s">
        <v>1833</v>
      </c>
      <c r="D75" s="58" t="s">
        <v>217</v>
      </c>
      <c r="E75" s="57" t="s">
        <v>97</v>
      </c>
      <c r="F75" s="55" t="s">
        <v>1832</v>
      </c>
      <c r="G75" s="55" t="s">
        <v>369</v>
      </c>
      <c r="H75" s="55" t="s">
        <v>1831</v>
      </c>
      <c r="I75" s="55" t="s">
        <v>369</v>
      </c>
      <c r="J75" s="55" t="s">
        <v>1830</v>
      </c>
      <c r="K75" s="55" t="s">
        <v>369</v>
      </c>
      <c r="L75" s="56">
        <v>628.34928443599995</v>
      </c>
      <c r="M75" s="55" t="s">
        <v>1829</v>
      </c>
      <c r="N75" s="56">
        <v>1082067.3118986001</v>
      </c>
      <c r="O75" s="55" t="s">
        <v>1828</v>
      </c>
    </row>
    <row r="76" spans="1:15" ht="24" customHeight="1" x14ac:dyDescent="0.25">
      <c r="A76" s="55" t="s">
        <v>1827</v>
      </c>
      <c r="B76" s="58" t="s">
        <v>29</v>
      </c>
      <c r="C76" s="58" t="s">
        <v>1826</v>
      </c>
      <c r="D76" s="58" t="s">
        <v>217</v>
      </c>
      <c r="E76" s="57" t="s">
        <v>97</v>
      </c>
      <c r="F76" s="55" t="s">
        <v>1825</v>
      </c>
      <c r="G76" s="55" t="s">
        <v>369</v>
      </c>
      <c r="H76" s="55" t="s">
        <v>1824</v>
      </c>
      <c r="I76" s="55" t="s">
        <v>369</v>
      </c>
      <c r="J76" s="55" t="s">
        <v>1823</v>
      </c>
      <c r="K76" s="55" t="s">
        <v>369</v>
      </c>
      <c r="L76" s="56">
        <v>600.29894879999995</v>
      </c>
      <c r="M76" s="55" t="s">
        <v>1796</v>
      </c>
      <c r="N76" s="56">
        <v>1082667.6108474</v>
      </c>
      <c r="O76" s="55" t="s">
        <v>1822</v>
      </c>
    </row>
    <row r="77" spans="1:15" ht="25.95" customHeight="1" x14ac:dyDescent="0.25">
      <c r="A77" s="55" t="s">
        <v>494</v>
      </c>
      <c r="B77" s="58" t="s">
        <v>20</v>
      </c>
      <c r="C77" s="58" t="s">
        <v>493</v>
      </c>
      <c r="D77" s="58" t="s">
        <v>221</v>
      </c>
      <c r="E77" s="57" t="s">
        <v>61</v>
      </c>
      <c r="F77" s="55" t="s">
        <v>1415</v>
      </c>
      <c r="G77" s="55" t="s">
        <v>369</v>
      </c>
      <c r="H77" s="55" t="s">
        <v>1821</v>
      </c>
      <c r="I77" s="55" t="s">
        <v>369</v>
      </c>
      <c r="J77" s="55" t="s">
        <v>1821</v>
      </c>
      <c r="K77" s="55" t="s">
        <v>369</v>
      </c>
      <c r="L77" s="56">
        <v>596.16999999999996</v>
      </c>
      <c r="M77" s="55" t="s">
        <v>1796</v>
      </c>
      <c r="N77" s="56">
        <v>1083263.7808474</v>
      </c>
      <c r="O77" s="55" t="s">
        <v>1820</v>
      </c>
    </row>
    <row r="78" spans="1:15" ht="24" customHeight="1" x14ac:dyDescent="0.25">
      <c r="A78" s="55" t="s">
        <v>1819</v>
      </c>
      <c r="B78" s="58" t="s">
        <v>29</v>
      </c>
      <c r="C78" s="58" t="s">
        <v>1818</v>
      </c>
      <c r="D78" s="58" t="s">
        <v>217</v>
      </c>
      <c r="E78" s="57" t="s">
        <v>97</v>
      </c>
      <c r="F78" s="55" t="s">
        <v>1817</v>
      </c>
      <c r="G78" s="55" t="s">
        <v>369</v>
      </c>
      <c r="H78" s="55" t="s">
        <v>1816</v>
      </c>
      <c r="I78" s="55" t="s">
        <v>369</v>
      </c>
      <c r="J78" s="55" t="s">
        <v>1815</v>
      </c>
      <c r="K78" s="55" t="s">
        <v>369</v>
      </c>
      <c r="L78" s="56">
        <v>591.18015031599998</v>
      </c>
      <c r="M78" s="55" t="s">
        <v>1796</v>
      </c>
      <c r="N78" s="56">
        <v>1083854.9609977</v>
      </c>
      <c r="O78" s="55" t="s">
        <v>1814</v>
      </c>
    </row>
    <row r="79" spans="1:15" ht="24" customHeight="1" x14ac:dyDescent="0.25">
      <c r="A79" s="55" t="s">
        <v>1813</v>
      </c>
      <c r="B79" s="58" t="s">
        <v>29</v>
      </c>
      <c r="C79" s="58" t="s">
        <v>1812</v>
      </c>
      <c r="D79" s="58" t="s">
        <v>217</v>
      </c>
      <c r="E79" s="57" t="s">
        <v>97</v>
      </c>
      <c r="F79" s="55" t="s">
        <v>1811</v>
      </c>
      <c r="G79" s="55" t="s">
        <v>369</v>
      </c>
      <c r="H79" s="55" t="s">
        <v>1010</v>
      </c>
      <c r="I79" s="55" t="s">
        <v>369</v>
      </c>
      <c r="J79" s="55" t="s">
        <v>1810</v>
      </c>
      <c r="K79" s="55" t="s">
        <v>369</v>
      </c>
      <c r="L79" s="56">
        <v>557.52425893899999</v>
      </c>
      <c r="M79" s="55" t="s">
        <v>1796</v>
      </c>
      <c r="N79" s="56">
        <v>1084412.4852566</v>
      </c>
      <c r="O79" s="55" t="s">
        <v>1809</v>
      </c>
    </row>
    <row r="80" spans="1:15" ht="25.95" customHeight="1" x14ac:dyDescent="0.25">
      <c r="A80" s="55" t="s">
        <v>507</v>
      </c>
      <c r="B80" s="58" t="s">
        <v>29</v>
      </c>
      <c r="C80" s="58" t="s">
        <v>506</v>
      </c>
      <c r="D80" s="58" t="s">
        <v>221</v>
      </c>
      <c r="E80" s="57" t="s">
        <v>47</v>
      </c>
      <c r="F80" s="55" t="s">
        <v>1808</v>
      </c>
      <c r="G80" s="55" t="s">
        <v>369</v>
      </c>
      <c r="H80" s="55" t="s">
        <v>1706</v>
      </c>
      <c r="I80" s="55" t="s">
        <v>369</v>
      </c>
      <c r="J80" s="55" t="s">
        <v>1807</v>
      </c>
      <c r="K80" s="55" t="s">
        <v>369</v>
      </c>
      <c r="L80" s="56">
        <v>527.351119176</v>
      </c>
      <c r="M80" s="55" t="s">
        <v>1796</v>
      </c>
      <c r="N80" s="56">
        <v>1084939.8363758</v>
      </c>
      <c r="O80" s="55" t="s">
        <v>1806</v>
      </c>
    </row>
    <row r="81" spans="1:15" ht="25.95" customHeight="1" x14ac:dyDescent="0.25">
      <c r="A81" s="55" t="s">
        <v>1805</v>
      </c>
      <c r="B81" s="58" t="s">
        <v>29</v>
      </c>
      <c r="C81" s="58" t="s">
        <v>1804</v>
      </c>
      <c r="D81" s="58" t="s">
        <v>470</v>
      </c>
      <c r="E81" s="57" t="s">
        <v>97</v>
      </c>
      <c r="F81" s="55" t="s">
        <v>1803</v>
      </c>
      <c r="G81" s="55" t="s">
        <v>369</v>
      </c>
      <c r="H81" s="55" t="s">
        <v>962</v>
      </c>
      <c r="I81" s="55" t="s">
        <v>369</v>
      </c>
      <c r="J81" s="55" t="s">
        <v>1802</v>
      </c>
      <c r="K81" s="55" t="s">
        <v>369</v>
      </c>
      <c r="L81" s="56">
        <v>510.13449351100002</v>
      </c>
      <c r="M81" s="55" t="s">
        <v>1796</v>
      </c>
      <c r="N81" s="56">
        <v>1085449.9708693</v>
      </c>
      <c r="O81" s="55" t="s">
        <v>1801</v>
      </c>
    </row>
    <row r="82" spans="1:15" ht="24" customHeight="1" x14ac:dyDescent="0.25">
      <c r="A82" s="55" t="s">
        <v>1800</v>
      </c>
      <c r="B82" s="58" t="s">
        <v>29</v>
      </c>
      <c r="C82" s="58" t="s">
        <v>1799</v>
      </c>
      <c r="D82" s="58" t="s">
        <v>217</v>
      </c>
      <c r="E82" s="57" t="s">
        <v>97</v>
      </c>
      <c r="F82" s="55" t="s">
        <v>1798</v>
      </c>
      <c r="G82" s="55" t="s">
        <v>369</v>
      </c>
      <c r="H82" s="55" t="s">
        <v>1010</v>
      </c>
      <c r="I82" s="55" t="s">
        <v>369</v>
      </c>
      <c r="J82" s="55" t="s">
        <v>1797</v>
      </c>
      <c r="K82" s="55" t="s">
        <v>369</v>
      </c>
      <c r="L82" s="56">
        <v>509.51948566299995</v>
      </c>
      <c r="M82" s="55" t="s">
        <v>1796</v>
      </c>
      <c r="N82" s="56">
        <v>1085959.4903549999</v>
      </c>
      <c r="O82" s="55" t="s">
        <v>1795</v>
      </c>
    </row>
    <row r="83" spans="1:15" ht="24" customHeight="1" x14ac:dyDescent="0.25">
      <c r="A83" s="55" t="s">
        <v>1794</v>
      </c>
      <c r="B83" s="58" t="s">
        <v>29</v>
      </c>
      <c r="C83" s="58" t="s">
        <v>1793</v>
      </c>
      <c r="D83" s="58" t="s">
        <v>217</v>
      </c>
      <c r="E83" s="57" t="s">
        <v>97</v>
      </c>
      <c r="F83" s="55" t="s">
        <v>1792</v>
      </c>
      <c r="G83" s="55" t="s">
        <v>369</v>
      </c>
      <c r="H83" s="55" t="s">
        <v>1010</v>
      </c>
      <c r="I83" s="55" t="s">
        <v>369</v>
      </c>
      <c r="J83" s="55" t="s">
        <v>1791</v>
      </c>
      <c r="K83" s="55" t="s">
        <v>369</v>
      </c>
      <c r="L83" s="56">
        <v>464.92814421399999</v>
      </c>
      <c r="M83" s="55" t="s">
        <v>1770</v>
      </c>
      <c r="N83" s="56">
        <v>1086424.4184991999</v>
      </c>
      <c r="O83" s="55" t="s">
        <v>1790</v>
      </c>
    </row>
    <row r="84" spans="1:15" ht="25.95" customHeight="1" x14ac:dyDescent="0.25">
      <c r="A84" s="55" t="s">
        <v>1789</v>
      </c>
      <c r="B84" s="58" t="s">
        <v>29</v>
      </c>
      <c r="C84" s="58" t="s">
        <v>1788</v>
      </c>
      <c r="D84" s="58" t="s">
        <v>221</v>
      </c>
      <c r="E84" s="57" t="s">
        <v>66</v>
      </c>
      <c r="F84" s="55" t="s">
        <v>1787</v>
      </c>
      <c r="G84" s="55" t="s">
        <v>369</v>
      </c>
      <c r="H84" s="55" t="s">
        <v>1786</v>
      </c>
      <c r="I84" s="55" t="s">
        <v>369</v>
      </c>
      <c r="J84" s="55" t="s">
        <v>1785</v>
      </c>
      <c r="K84" s="55" t="s">
        <v>369</v>
      </c>
      <c r="L84" s="56">
        <v>425.21348819999997</v>
      </c>
      <c r="M84" s="55" t="s">
        <v>1770</v>
      </c>
      <c r="N84" s="56">
        <v>1086849.6319873999</v>
      </c>
      <c r="O84" s="55" t="s">
        <v>1784</v>
      </c>
    </row>
    <row r="85" spans="1:15" ht="25.95" customHeight="1" x14ac:dyDescent="0.25">
      <c r="A85" s="55" t="s">
        <v>258</v>
      </c>
      <c r="B85" s="58" t="s">
        <v>106</v>
      </c>
      <c r="C85" s="58" t="s">
        <v>418</v>
      </c>
      <c r="D85" s="58" t="s">
        <v>256</v>
      </c>
      <c r="E85" s="57" t="s">
        <v>66</v>
      </c>
      <c r="F85" s="55" t="s">
        <v>1223</v>
      </c>
      <c r="G85" s="55" t="s">
        <v>1222</v>
      </c>
      <c r="H85" s="55" t="s">
        <v>1783</v>
      </c>
      <c r="I85" s="55" t="s">
        <v>1782</v>
      </c>
      <c r="J85" s="55" t="s">
        <v>1781</v>
      </c>
      <c r="K85" s="55" t="s">
        <v>1780</v>
      </c>
      <c r="L85" s="56">
        <v>394.64819999999997</v>
      </c>
      <c r="M85" s="55" t="s">
        <v>1770</v>
      </c>
      <c r="N85" s="56">
        <v>1087244.2801874001</v>
      </c>
      <c r="O85" s="55" t="s">
        <v>1779</v>
      </c>
    </row>
    <row r="86" spans="1:15" ht="25.95" customHeight="1" x14ac:dyDescent="0.25">
      <c r="A86" s="55" t="s">
        <v>505</v>
      </c>
      <c r="B86" s="58" t="s">
        <v>29</v>
      </c>
      <c r="C86" s="58" t="s">
        <v>504</v>
      </c>
      <c r="D86" s="58" t="s">
        <v>221</v>
      </c>
      <c r="E86" s="57" t="s">
        <v>47</v>
      </c>
      <c r="F86" s="55" t="s">
        <v>1778</v>
      </c>
      <c r="G86" s="55" t="s">
        <v>369</v>
      </c>
      <c r="H86" s="55" t="s">
        <v>1777</v>
      </c>
      <c r="I86" s="55" t="s">
        <v>369</v>
      </c>
      <c r="J86" s="55" t="s">
        <v>1776</v>
      </c>
      <c r="K86" s="55" t="s">
        <v>369</v>
      </c>
      <c r="L86" s="56">
        <v>387.71783447500002</v>
      </c>
      <c r="M86" s="55" t="s">
        <v>1770</v>
      </c>
      <c r="N86" s="56">
        <v>1087631.9980219</v>
      </c>
      <c r="O86" s="55" t="s">
        <v>1775</v>
      </c>
    </row>
    <row r="87" spans="1:15" ht="24" customHeight="1" x14ac:dyDescent="0.25">
      <c r="A87" s="55" t="s">
        <v>1774</v>
      </c>
      <c r="B87" s="58" t="s">
        <v>29</v>
      </c>
      <c r="C87" s="58" t="s">
        <v>1773</v>
      </c>
      <c r="D87" s="58" t="s">
        <v>217</v>
      </c>
      <c r="E87" s="57" t="s">
        <v>97</v>
      </c>
      <c r="F87" s="55" t="s">
        <v>1772</v>
      </c>
      <c r="G87" s="55" t="s">
        <v>369</v>
      </c>
      <c r="H87" s="55" t="s">
        <v>814</v>
      </c>
      <c r="I87" s="55" t="s">
        <v>369</v>
      </c>
      <c r="J87" s="55" t="s">
        <v>1771</v>
      </c>
      <c r="K87" s="55" t="s">
        <v>369</v>
      </c>
      <c r="L87" s="56">
        <v>386.11962521499999</v>
      </c>
      <c r="M87" s="55" t="s">
        <v>1770</v>
      </c>
      <c r="N87" s="56">
        <v>1088018.1176471</v>
      </c>
      <c r="O87" s="55" t="s">
        <v>1769</v>
      </c>
    </row>
    <row r="88" spans="1:15" ht="25.95" customHeight="1" x14ac:dyDescent="0.25">
      <c r="A88" s="55" t="s">
        <v>1768</v>
      </c>
      <c r="B88" s="58" t="s">
        <v>29</v>
      </c>
      <c r="C88" s="58" t="s">
        <v>1767</v>
      </c>
      <c r="D88" s="58" t="s">
        <v>217</v>
      </c>
      <c r="E88" s="57" t="s">
        <v>97</v>
      </c>
      <c r="F88" s="55" t="s">
        <v>1766</v>
      </c>
      <c r="G88" s="55" t="s">
        <v>369</v>
      </c>
      <c r="H88" s="55" t="s">
        <v>1765</v>
      </c>
      <c r="I88" s="55" t="s">
        <v>369</v>
      </c>
      <c r="J88" s="55" t="s">
        <v>1764</v>
      </c>
      <c r="K88" s="55" t="s">
        <v>369</v>
      </c>
      <c r="L88" s="56">
        <v>347.55197707999997</v>
      </c>
      <c r="M88" s="55" t="s">
        <v>1728</v>
      </c>
      <c r="N88" s="56">
        <v>1088365.6696242001</v>
      </c>
      <c r="O88" s="55" t="s">
        <v>1763</v>
      </c>
    </row>
    <row r="89" spans="1:15" ht="25.95" customHeight="1" x14ac:dyDescent="0.25">
      <c r="A89" s="55" t="s">
        <v>1762</v>
      </c>
      <c r="B89" s="58" t="s">
        <v>29</v>
      </c>
      <c r="C89" s="58" t="s">
        <v>1761</v>
      </c>
      <c r="D89" s="58" t="s">
        <v>221</v>
      </c>
      <c r="E89" s="57" t="s">
        <v>66</v>
      </c>
      <c r="F89" s="55" t="s">
        <v>1063</v>
      </c>
      <c r="G89" s="55" t="s">
        <v>369</v>
      </c>
      <c r="H89" s="55" t="s">
        <v>1760</v>
      </c>
      <c r="I89" s="55" t="s">
        <v>369</v>
      </c>
      <c r="J89" s="55" t="s">
        <v>1759</v>
      </c>
      <c r="K89" s="55" t="s">
        <v>369</v>
      </c>
      <c r="L89" s="56">
        <v>346.58301</v>
      </c>
      <c r="M89" s="55" t="s">
        <v>1728</v>
      </c>
      <c r="N89" s="56">
        <v>1088712.2526342</v>
      </c>
      <c r="O89" s="55" t="s">
        <v>1758</v>
      </c>
    </row>
    <row r="90" spans="1:15" ht="24" customHeight="1" x14ac:dyDescent="0.25">
      <c r="A90" s="55" t="s">
        <v>1757</v>
      </c>
      <c r="B90" s="58" t="s">
        <v>29</v>
      </c>
      <c r="C90" s="58" t="s">
        <v>1756</v>
      </c>
      <c r="D90" s="58" t="s">
        <v>217</v>
      </c>
      <c r="E90" s="57" t="s">
        <v>97</v>
      </c>
      <c r="F90" s="55" t="s">
        <v>1755</v>
      </c>
      <c r="G90" s="55" t="s">
        <v>369</v>
      </c>
      <c r="H90" s="55" t="s">
        <v>814</v>
      </c>
      <c r="I90" s="55" t="s">
        <v>369</v>
      </c>
      <c r="J90" s="55" t="s">
        <v>1754</v>
      </c>
      <c r="K90" s="55" t="s">
        <v>369</v>
      </c>
      <c r="L90" s="56">
        <v>323.17685491999998</v>
      </c>
      <c r="M90" s="55" t="s">
        <v>1728</v>
      </c>
      <c r="N90" s="56">
        <v>1089035.4294890999</v>
      </c>
      <c r="O90" s="55" t="s">
        <v>1753</v>
      </c>
    </row>
    <row r="91" spans="1:15" ht="39" customHeight="1" x14ac:dyDescent="0.25">
      <c r="A91" s="55" t="s">
        <v>1752</v>
      </c>
      <c r="B91" s="58" t="s">
        <v>29</v>
      </c>
      <c r="C91" s="58" t="s">
        <v>1751</v>
      </c>
      <c r="D91" s="58" t="s">
        <v>221</v>
      </c>
      <c r="E91" s="57" t="s">
        <v>66</v>
      </c>
      <c r="F91" s="55" t="s">
        <v>1750</v>
      </c>
      <c r="G91" s="55" t="s">
        <v>369</v>
      </c>
      <c r="H91" s="55" t="s">
        <v>1749</v>
      </c>
      <c r="I91" s="55" t="s">
        <v>369</v>
      </c>
      <c r="J91" s="55" t="s">
        <v>1748</v>
      </c>
      <c r="K91" s="55" t="s">
        <v>369</v>
      </c>
      <c r="L91" s="56">
        <v>314.43699776</v>
      </c>
      <c r="M91" s="55" t="s">
        <v>1728</v>
      </c>
      <c r="N91" s="56">
        <v>1089349.8664869</v>
      </c>
      <c r="O91" s="55" t="s">
        <v>1747</v>
      </c>
    </row>
    <row r="92" spans="1:15" ht="24" customHeight="1" x14ac:dyDescent="0.25">
      <c r="A92" s="55" t="s">
        <v>447</v>
      </c>
      <c r="B92" s="58" t="s">
        <v>64</v>
      </c>
      <c r="C92" s="58" t="s">
        <v>446</v>
      </c>
      <c r="D92" s="58" t="s">
        <v>217</v>
      </c>
      <c r="E92" s="57" t="s">
        <v>97</v>
      </c>
      <c r="F92" s="55" t="s">
        <v>1746</v>
      </c>
      <c r="G92" s="55" t="s">
        <v>369</v>
      </c>
      <c r="H92" s="55" t="s">
        <v>1745</v>
      </c>
      <c r="I92" s="55" t="s">
        <v>369</v>
      </c>
      <c r="J92" s="55" t="s">
        <v>1744</v>
      </c>
      <c r="K92" s="55" t="s">
        <v>369</v>
      </c>
      <c r="L92" s="56">
        <v>313.47000000000003</v>
      </c>
      <c r="M92" s="55" t="s">
        <v>1728</v>
      </c>
      <c r="N92" s="56">
        <v>1089663.3364869</v>
      </c>
      <c r="O92" s="55" t="s">
        <v>1743</v>
      </c>
    </row>
    <row r="93" spans="1:15" ht="24" customHeight="1" x14ac:dyDescent="0.25">
      <c r="A93" s="55" t="s">
        <v>1742</v>
      </c>
      <c r="B93" s="58" t="s">
        <v>29</v>
      </c>
      <c r="C93" s="58" t="s">
        <v>1741</v>
      </c>
      <c r="D93" s="58" t="s">
        <v>217</v>
      </c>
      <c r="E93" s="57" t="s">
        <v>97</v>
      </c>
      <c r="F93" s="55" t="s">
        <v>1740</v>
      </c>
      <c r="G93" s="55" t="s">
        <v>369</v>
      </c>
      <c r="H93" s="55" t="s">
        <v>1739</v>
      </c>
      <c r="I93" s="55" t="s">
        <v>369</v>
      </c>
      <c r="J93" s="55" t="s">
        <v>1738</v>
      </c>
      <c r="K93" s="55" t="s">
        <v>369</v>
      </c>
      <c r="L93" s="56">
        <v>306.20826308599999</v>
      </c>
      <c r="M93" s="55" t="s">
        <v>1728</v>
      </c>
      <c r="N93" s="56">
        <v>1089969.5447499999</v>
      </c>
      <c r="O93" s="55" t="s">
        <v>1737</v>
      </c>
    </row>
    <row r="94" spans="1:15" ht="25.95" customHeight="1" x14ac:dyDescent="0.25">
      <c r="A94" s="55" t="s">
        <v>1736</v>
      </c>
      <c r="B94" s="58" t="s">
        <v>29</v>
      </c>
      <c r="C94" s="58" t="s">
        <v>1735</v>
      </c>
      <c r="D94" s="58" t="s">
        <v>221</v>
      </c>
      <c r="E94" s="57" t="s">
        <v>66</v>
      </c>
      <c r="F94" s="55" t="s">
        <v>1166</v>
      </c>
      <c r="G94" s="55" t="s">
        <v>369</v>
      </c>
      <c r="H94" s="55" t="s">
        <v>1734</v>
      </c>
      <c r="I94" s="55" t="s">
        <v>369</v>
      </c>
      <c r="J94" s="55" t="s">
        <v>1733</v>
      </c>
      <c r="K94" s="55" t="s">
        <v>369</v>
      </c>
      <c r="L94" s="56">
        <v>287.25914196000002</v>
      </c>
      <c r="M94" s="55" t="s">
        <v>1728</v>
      </c>
      <c r="N94" s="56">
        <v>1090256.8038920001</v>
      </c>
      <c r="O94" s="55" t="s">
        <v>1732</v>
      </c>
    </row>
    <row r="95" spans="1:15" ht="25.95" customHeight="1" x14ac:dyDescent="0.25">
      <c r="A95" s="55" t="s">
        <v>519</v>
      </c>
      <c r="B95" s="58" t="s">
        <v>29</v>
      </c>
      <c r="C95" s="58" t="s">
        <v>518</v>
      </c>
      <c r="D95" s="58" t="s">
        <v>221</v>
      </c>
      <c r="E95" s="57" t="s">
        <v>72</v>
      </c>
      <c r="F95" s="55" t="s">
        <v>1731</v>
      </c>
      <c r="G95" s="55" t="s">
        <v>369</v>
      </c>
      <c r="H95" s="55" t="s">
        <v>1730</v>
      </c>
      <c r="I95" s="55" t="s">
        <v>369</v>
      </c>
      <c r="J95" s="55" t="s">
        <v>1729</v>
      </c>
      <c r="K95" s="55" t="s">
        <v>369</v>
      </c>
      <c r="L95" s="56">
        <v>283.90891199999999</v>
      </c>
      <c r="M95" s="55" t="s">
        <v>1728</v>
      </c>
      <c r="N95" s="56">
        <v>1090540.7128039999</v>
      </c>
      <c r="O95" s="55" t="s">
        <v>1727</v>
      </c>
    </row>
    <row r="96" spans="1:15" ht="24" customHeight="1" x14ac:dyDescent="0.25">
      <c r="A96" s="55" t="s">
        <v>1726</v>
      </c>
      <c r="B96" s="58" t="s">
        <v>283</v>
      </c>
      <c r="C96" s="58" t="s">
        <v>1725</v>
      </c>
      <c r="D96" s="58" t="s">
        <v>217</v>
      </c>
      <c r="E96" s="57" t="s">
        <v>97</v>
      </c>
      <c r="F96" s="55" t="s">
        <v>1724</v>
      </c>
      <c r="G96" s="55" t="s">
        <v>369</v>
      </c>
      <c r="H96" s="55" t="s">
        <v>1723</v>
      </c>
      <c r="I96" s="55" t="s">
        <v>369</v>
      </c>
      <c r="J96" s="55" t="s">
        <v>1722</v>
      </c>
      <c r="K96" s="55" t="s">
        <v>369</v>
      </c>
      <c r="L96" s="56">
        <v>266.689039928</v>
      </c>
      <c r="M96" s="55" t="s">
        <v>1644</v>
      </c>
      <c r="N96" s="56">
        <v>1090807.4018439001</v>
      </c>
      <c r="O96" s="55" t="s">
        <v>1721</v>
      </c>
    </row>
    <row r="97" spans="1:15" ht="52.05" customHeight="1" x14ac:dyDescent="0.25">
      <c r="A97" s="55" t="s">
        <v>1720</v>
      </c>
      <c r="B97" s="58" t="s">
        <v>29</v>
      </c>
      <c r="C97" s="58" t="s">
        <v>1719</v>
      </c>
      <c r="D97" s="58" t="s">
        <v>221</v>
      </c>
      <c r="E97" s="57" t="s">
        <v>66</v>
      </c>
      <c r="F97" s="55" t="s">
        <v>1518</v>
      </c>
      <c r="G97" s="55" t="s">
        <v>369</v>
      </c>
      <c r="H97" s="55" t="s">
        <v>1718</v>
      </c>
      <c r="I97" s="55" t="s">
        <v>369</v>
      </c>
      <c r="J97" s="55" t="s">
        <v>1717</v>
      </c>
      <c r="K97" s="55" t="s">
        <v>369</v>
      </c>
      <c r="L97" s="56">
        <v>259.39920599999999</v>
      </c>
      <c r="M97" s="55" t="s">
        <v>1644</v>
      </c>
      <c r="N97" s="56">
        <v>1091066.8010499</v>
      </c>
      <c r="O97" s="55" t="s">
        <v>1716</v>
      </c>
    </row>
    <row r="98" spans="1:15" ht="64.95" customHeight="1" x14ac:dyDescent="0.25">
      <c r="A98" s="55" t="s">
        <v>291</v>
      </c>
      <c r="B98" s="58" t="s">
        <v>29</v>
      </c>
      <c r="C98" s="58" t="s">
        <v>290</v>
      </c>
      <c r="D98" s="58" t="s">
        <v>256</v>
      </c>
      <c r="E98" s="57" t="s">
        <v>289</v>
      </c>
      <c r="F98" s="55" t="s">
        <v>1715</v>
      </c>
      <c r="G98" s="55" t="s">
        <v>369</v>
      </c>
      <c r="H98" s="55" t="s">
        <v>1714</v>
      </c>
      <c r="I98" s="55" t="s">
        <v>369</v>
      </c>
      <c r="J98" s="55" t="s">
        <v>1713</v>
      </c>
      <c r="K98" s="55" t="s">
        <v>369</v>
      </c>
      <c r="L98" s="56">
        <v>240</v>
      </c>
      <c r="M98" s="55" t="s">
        <v>1644</v>
      </c>
      <c r="N98" s="56">
        <v>1091306.8010499</v>
      </c>
      <c r="O98" s="55" t="s">
        <v>1712</v>
      </c>
    </row>
    <row r="99" spans="1:15" ht="25.95" customHeight="1" x14ac:dyDescent="0.25">
      <c r="A99" s="55" t="s">
        <v>429</v>
      </c>
      <c r="B99" s="58" t="s">
        <v>29</v>
      </c>
      <c r="C99" s="58" t="s">
        <v>428</v>
      </c>
      <c r="D99" s="58" t="s">
        <v>256</v>
      </c>
      <c r="E99" s="57" t="s">
        <v>97</v>
      </c>
      <c r="F99" s="55" t="s">
        <v>936</v>
      </c>
      <c r="G99" s="55" t="s">
        <v>369</v>
      </c>
      <c r="H99" s="55" t="s">
        <v>771</v>
      </c>
      <c r="I99" s="55" t="s">
        <v>369</v>
      </c>
      <c r="J99" s="55" t="s">
        <v>1711</v>
      </c>
      <c r="K99" s="55" t="s">
        <v>369</v>
      </c>
      <c r="L99" s="56">
        <v>238.56</v>
      </c>
      <c r="M99" s="55" t="s">
        <v>1644</v>
      </c>
      <c r="N99" s="56">
        <v>1091545.3610499001</v>
      </c>
      <c r="O99" s="55" t="s">
        <v>1710</v>
      </c>
    </row>
    <row r="100" spans="1:15" ht="24" customHeight="1" x14ac:dyDescent="0.25">
      <c r="A100" s="55" t="s">
        <v>1709</v>
      </c>
      <c r="B100" s="58" t="s">
        <v>283</v>
      </c>
      <c r="C100" s="58" t="s">
        <v>1708</v>
      </c>
      <c r="D100" s="58" t="s">
        <v>221</v>
      </c>
      <c r="E100" s="57" t="s">
        <v>47</v>
      </c>
      <c r="F100" s="55" t="s">
        <v>1707</v>
      </c>
      <c r="G100" s="55" t="s">
        <v>369</v>
      </c>
      <c r="H100" s="55" t="s">
        <v>1706</v>
      </c>
      <c r="I100" s="55" t="s">
        <v>369</v>
      </c>
      <c r="J100" s="55" t="s">
        <v>1705</v>
      </c>
      <c r="K100" s="55" t="s">
        <v>369</v>
      </c>
      <c r="L100" s="56">
        <v>231.023327556</v>
      </c>
      <c r="M100" s="55" t="s">
        <v>1644</v>
      </c>
      <c r="N100" s="56">
        <v>1091776.3843775</v>
      </c>
      <c r="O100" s="55" t="s">
        <v>1704</v>
      </c>
    </row>
    <row r="101" spans="1:15" ht="39" customHeight="1" x14ac:dyDescent="0.25">
      <c r="A101" s="55" t="s">
        <v>1703</v>
      </c>
      <c r="B101" s="58" t="s">
        <v>29</v>
      </c>
      <c r="C101" s="58" t="s">
        <v>1702</v>
      </c>
      <c r="D101" s="58" t="s">
        <v>221</v>
      </c>
      <c r="E101" s="57" t="s">
        <v>66</v>
      </c>
      <c r="F101" s="55" t="s">
        <v>1701</v>
      </c>
      <c r="G101" s="55" t="s">
        <v>369</v>
      </c>
      <c r="H101" s="55" t="s">
        <v>1700</v>
      </c>
      <c r="I101" s="55" t="s">
        <v>369</v>
      </c>
      <c r="J101" s="55" t="s">
        <v>1699</v>
      </c>
      <c r="K101" s="55" t="s">
        <v>369</v>
      </c>
      <c r="L101" s="56">
        <v>227.97779399999999</v>
      </c>
      <c r="M101" s="55" t="s">
        <v>1644</v>
      </c>
      <c r="N101" s="56">
        <v>1092004.3621715</v>
      </c>
      <c r="O101" s="55" t="s">
        <v>1698</v>
      </c>
    </row>
    <row r="102" spans="1:15" ht="24" customHeight="1" x14ac:dyDescent="0.25">
      <c r="A102" s="55" t="s">
        <v>486</v>
      </c>
      <c r="B102" s="58" t="s">
        <v>64</v>
      </c>
      <c r="C102" s="58" t="s">
        <v>485</v>
      </c>
      <c r="D102" s="58" t="s">
        <v>217</v>
      </c>
      <c r="E102" s="57" t="s">
        <v>97</v>
      </c>
      <c r="F102" s="55" t="s">
        <v>947</v>
      </c>
      <c r="G102" s="55" t="s">
        <v>369</v>
      </c>
      <c r="H102" s="55" t="s">
        <v>1697</v>
      </c>
      <c r="I102" s="55" t="s">
        <v>369</v>
      </c>
      <c r="J102" s="55" t="s">
        <v>1696</v>
      </c>
      <c r="K102" s="55" t="s">
        <v>369</v>
      </c>
      <c r="L102" s="56">
        <v>223.8475</v>
      </c>
      <c r="M102" s="55" t="s">
        <v>1644</v>
      </c>
      <c r="N102" s="56">
        <v>1092228.2096714999</v>
      </c>
      <c r="O102" s="55" t="s">
        <v>1695</v>
      </c>
    </row>
    <row r="103" spans="1:15" ht="24" customHeight="1" x14ac:dyDescent="0.25">
      <c r="A103" s="55" t="s">
        <v>1694</v>
      </c>
      <c r="B103" s="58" t="s">
        <v>29</v>
      </c>
      <c r="C103" s="58" t="s">
        <v>1693</v>
      </c>
      <c r="D103" s="58" t="s">
        <v>217</v>
      </c>
      <c r="E103" s="57" t="s">
        <v>97</v>
      </c>
      <c r="F103" s="55" t="s">
        <v>1692</v>
      </c>
      <c r="G103" s="55" t="s">
        <v>369</v>
      </c>
      <c r="H103" s="55" t="s">
        <v>1691</v>
      </c>
      <c r="I103" s="55" t="s">
        <v>369</v>
      </c>
      <c r="J103" s="55" t="s">
        <v>1690</v>
      </c>
      <c r="K103" s="55" t="s">
        <v>369</v>
      </c>
      <c r="L103" s="56">
        <v>197.218865102</v>
      </c>
      <c r="M103" s="55" t="s">
        <v>1644</v>
      </c>
      <c r="N103" s="56">
        <v>1092425.4285366</v>
      </c>
      <c r="O103" s="55" t="s">
        <v>1689</v>
      </c>
    </row>
    <row r="104" spans="1:15" ht="25.95" customHeight="1" x14ac:dyDescent="0.25">
      <c r="A104" s="55" t="s">
        <v>1688</v>
      </c>
      <c r="B104" s="58" t="s">
        <v>29</v>
      </c>
      <c r="C104" s="58" t="s">
        <v>1687</v>
      </c>
      <c r="D104" s="58" t="s">
        <v>256</v>
      </c>
      <c r="E104" s="57" t="s">
        <v>97</v>
      </c>
      <c r="F104" s="55" t="s">
        <v>1454</v>
      </c>
      <c r="G104" s="55" t="s">
        <v>369</v>
      </c>
      <c r="H104" s="55" t="s">
        <v>1365</v>
      </c>
      <c r="I104" s="55" t="s">
        <v>369</v>
      </c>
      <c r="J104" s="55" t="s">
        <v>1686</v>
      </c>
      <c r="K104" s="55" t="s">
        <v>369</v>
      </c>
      <c r="L104" s="56">
        <v>190.83334040400001</v>
      </c>
      <c r="M104" s="55" t="s">
        <v>1644</v>
      </c>
      <c r="N104" s="56">
        <v>1092616.2618770001</v>
      </c>
      <c r="O104" s="55" t="s">
        <v>1685</v>
      </c>
    </row>
    <row r="105" spans="1:15" ht="24" customHeight="1" x14ac:dyDescent="0.25">
      <c r="A105" s="55" t="s">
        <v>1684</v>
      </c>
      <c r="B105" s="58" t="s">
        <v>283</v>
      </c>
      <c r="C105" s="58" t="s">
        <v>1683</v>
      </c>
      <c r="D105" s="58" t="s">
        <v>221</v>
      </c>
      <c r="E105" s="57" t="s">
        <v>47</v>
      </c>
      <c r="F105" s="55" t="s">
        <v>1682</v>
      </c>
      <c r="G105" s="55" t="s">
        <v>369</v>
      </c>
      <c r="H105" s="55" t="s">
        <v>1427</v>
      </c>
      <c r="I105" s="55" t="s">
        <v>369</v>
      </c>
      <c r="J105" s="55" t="s">
        <v>1681</v>
      </c>
      <c r="K105" s="55" t="s">
        <v>369</v>
      </c>
      <c r="L105" s="56">
        <v>187.48708155</v>
      </c>
      <c r="M105" s="55" t="s">
        <v>1644</v>
      </c>
      <c r="N105" s="56">
        <v>1092803.7489586</v>
      </c>
      <c r="O105" s="55" t="s">
        <v>1680</v>
      </c>
    </row>
    <row r="106" spans="1:15" ht="24" customHeight="1" x14ac:dyDescent="0.25">
      <c r="A106" s="55" t="s">
        <v>488</v>
      </c>
      <c r="B106" s="58" t="s">
        <v>64</v>
      </c>
      <c r="C106" s="58" t="s">
        <v>487</v>
      </c>
      <c r="D106" s="58" t="s">
        <v>217</v>
      </c>
      <c r="E106" s="57" t="s">
        <v>97</v>
      </c>
      <c r="F106" s="55" t="s">
        <v>947</v>
      </c>
      <c r="G106" s="55" t="s">
        <v>369</v>
      </c>
      <c r="H106" s="55" t="s">
        <v>1208</v>
      </c>
      <c r="I106" s="55" t="s">
        <v>369</v>
      </c>
      <c r="J106" s="55" t="s">
        <v>1679</v>
      </c>
      <c r="K106" s="55" t="s">
        <v>369</v>
      </c>
      <c r="L106" s="56">
        <v>183.36750000000001</v>
      </c>
      <c r="M106" s="55" t="s">
        <v>1644</v>
      </c>
      <c r="N106" s="56">
        <v>1092987.1164585999</v>
      </c>
      <c r="O106" s="55" t="s">
        <v>1678</v>
      </c>
    </row>
    <row r="107" spans="1:15" ht="39" customHeight="1" x14ac:dyDescent="0.25">
      <c r="A107" s="55" t="s">
        <v>1677</v>
      </c>
      <c r="B107" s="58" t="s">
        <v>29</v>
      </c>
      <c r="C107" s="58" t="s">
        <v>1676</v>
      </c>
      <c r="D107" s="58" t="s">
        <v>221</v>
      </c>
      <c r="E107" s="57" t="s">
        <v>72</v>
      </c>
      <c r="F107" s="55" t="s">
        <v>1675</v>
      </c>
      <c r="G107" s="55" t="s">
        <v>369</v>
      </c>
      <c r="H107" s="55" t="s">
        <v>1674</v>
      </c>
      <c r="I107" s="55" t="s">
        <v>369</v>
      </c>
      <c r="J107" s="55" t="s">
        <v>1673</v>
      </c>
      <c r="K107" s="55" t="s">
        <v>369</v>
      </c>
      <c r="L107" s="56">
        <v>181.88641699999999</v>
      </c>
      <c r="M107" s="55" t="s">
        <v>1644</v>
      </c>
      <c r="N107" s="56">
        <v>1093169.0028756</v>
      </c>
      <c r="O107" s="55" t="s">
        <v>1672</v>
      </c>
    </row>
    <row r="108" spans="1:15" ht="24" customHeight="1" x14ac:dyDescent="0.25">
      <c r="A108" s="55" t="s">
        <v>451</v>
      </c>
      <c r="B108" s="58" t="s">
        <v>64</v>
      </c>
      <c r="C108" s="58" t="s">
        <v>450</v>
      </c>
      <c r="D108" s="58" t="s">
        <v>217</v>
      </c>
      <c r="E108" s="57" t="s">
        <v>97</v>
      </c>
      <c r="F108" s="55" t="s">
        <v>1561</v>
      </c>
      <c r="G108" s="55" t="s">
        <v>369</v>
      </c>
      <c r="H108" s="55" t="s">
        <v>1671</v>
      </c>
      <c r="I108" s="55" t="s">
        <v>369</v>
      </c>
      <c r="J108" s="55" t="s">
        <v>1670</v>
      </c>
      <c r="K108" s="55" t="s">
        <v>369</v>
      </c>
      <c r="L108" s="56">
        <v>179.2</v>
      </c>
      <c r="M108" s="55" t="s">
        <v>1644</v>
      </c>
      <c r="N108" s="56">
        <v>1093348.2028756</v>
      </c>
      <c r="O108" s="55" t="s">
        <v>1669</v>
      </c>
    </row>
    <row r="109" spans="1:15" ht="25.95" customHeight="1" x14ac:dyDescent="0.25">
      <c r="A109" s="55" t="s">
        <v>260</v>
      </c>
      <c r="B109" s="58" t="s">
        <v>20</v>
      </c>
      <c r="C109" s="58" t="s">
        <v>259</v>
      </c>
      <c r="D109" s="58" t="s">
        <v>256</v>
      </c>
      <c r="E109" s="57" t="s">
        <v>97</v>
      </c>
      <c r="F109" s="55" t="s">
        <v>1532</v>
      </c>
      <c r="G109" s="55" t="s">
        <v>746</v>
      </c>
      <c r="H109" s="55" t="s">
        <v>1385</v>
      </c>
      <c r="I109" s="55" t="s">
        <v>1385</v>
      </c>
      <c r="J109" s="55" t="s">
        <v>1668</v>
      </c>
      <c r="K109" s="55" t="s">
        <v>742</v>
      </c>
      <c r="L109" s="56">
        <v>176.96250000000001</v>
      </c>
      <c r="M109" s="55" t="s">
        <v>1644</v>
      </c>
      <c r="N109" s="56">
        <v>1093525.1653756001</v>
      </c>
      <c r="O109" s="55" t="s">
        <v>1667</v>
      </c>
    </row>
    <row r="110" spans="1:15" ht="25.95" customHeight="1" x14ac:dyDescent="0.25">
      <c r="A110" s="55" t="s">
        <v>515</v>
      </c>
      <c r="B110" s="58" t="s">
        <v>29</v>
      </c>
      <c r="C110" s="58" t="s">
        <v>514</v>
      </c>
      <c r="D110" s="58" t="s">
        <v>221</v>
      </c>
      <c r="E110" s="57" t="s">
        <v>66</v>
      </c>
      <c r="F110" s="55" t="s">
        <v>1653</v>
      </c>
      <c r="G110" s="55" t="s">
        <v>369</v>
      </c>
      <c r="H110" s="55" t="s">
        <v>1666</v>
      </c>
      <c r="I110" s="55" t="s">
        <v>369</v>
      </c>
      <c r="J110" s="55" t="s">
        <v>1665</v>
      </c>
      <c r="K110" s="55" t="s">
        <v>369</v>
      </c>
      <c r="L110" s="56">
        <v>172.99695</v>
      </c>
      <c r="M110" s="55" t="s">
        <v>1644</v>
      </c>
      <c r="N110" s="56">
        <v>1093698.1623255999</v>
      </c>
      <c r="O110" s="55" t="s">
        <v>1664</v>
      </c>
    </row>
    <row r="111" spans="1:15" ht="25.95" customHeight="1" x14ac:dyDescent="0.25">
      <c r="A111" s="55" t="s">
        <v>472</v>
      </c>
      <c r="B111" s="58" t="s">
        <v>64</v>
      </c>
      <c r="C111" s="58" t="s">
        <v>471</v>
      </c>
      <c r="D111" s="58" t="s">
        <v>470</v>
      </c>
      <c r="E111" s="57" t="s">
        <v>97</v>
      </c>
      <c r="F111" s="55" t="s">
        <v>1663</v>
      </c>
      <c r="G111" s="55" t="s">
        <v>369</v>
      </c>
      <c r="H111" s="55" t="s">
        <v>1662</v>
      </c>
      <c r="I111" s="55" t="s">
        <v>369</v>
      </c>
      <c r="J111" s="55" t="s">
        <v>1661</v>
      </c>
      <c r="K111" s="55" t="s">
        <v>369</v>
      </c>
      <c r="L111" s="56">
        <v>171.22399999999999</v>
      </c>
      <c r="M111" s="55" t="s">
        <v>1644</v>
      </c>
      <c r="N111" s="56">
        <v>1093869.3863256001</v>
      </c>
      <c r="O111" s="55" t="s">
        <v>1660</v>
      </c>
    </row>
    <row r="112" spans="1:15" ht="25.95" customHeight="1" x14ac:dyDescent="0.25">
      <c r="A112" s="55" t="s">
        <v>1659</v>
      </c>
      <c r="B112" s="58" t="s">
        <v>29</v>
      </c>
      <c r="C112" s="58" t="s">
        <v>1658</v>
      </c>
      <c r="D112" s="58" t="s">
        <v>221</v>
      </c>
      <c r="E112" s="57" t="s">
        <v>31</v>
      </c>
      <c r="F112" s="55" t="s">
        <v>1657</v>
      </c>
      <c r="G112" s="55" t="s">
        <v>369</v>
      </c>
      <c r="H112" s="55" t="s">
        <v>1656</v>
      </c>
      <c r="I112" s="55" t="s">
        <v>369</v>
      </c>
      <c r="J112" s="55" t="s">
        <v>1655</v>
      </c>
      <c r="K112" s="55" t="s">
        <v>369</v>
      </c>
      <c r="L112" s="56">
        <v>168.09456933000001</v>
      </c>
      <c r="M112" s="55" t="s">
        <v>1644</v>
      </c>
      <c r="N112" s="56">
        <v>1094037.4808948999</v>
      </c>
      <c r="O112" s="55" t="s">
        <v>1654</v>
      </c>
    </row>
    <row r="113" spans="1:15" ht="25.95" customHeight="1" x14ac:dyDescent="0.25">
      <c r="A113" s="55" t="s">
        <v>513</v>
      </c>
      <c r="B113" s="58" t="s">
        <v>29</v>
      </c>
      <c r="C113" s="58" t="s">
        <v>512</v>
      </c>
      <c r="D113" s="58" t="s">
        <v>221</v>
      </c>
      <c r="E113" s="57" t="s">
        <v>66</v>
      </c>
      <c r="F113" s="55" t="s">
        <v>1653</v>
      </c>
      <c r="G113" s="55" t="s">
        <v>369</v>
      </c>
      <c r="H113" s="55" t="s">
        <v>1652</v>
      </c>
      <c r="I113" s="55" t="s">
        <v>369</v>
      </c>
      <c r="J113" s="55" t="s">
        <v>1651</v>
      </c>
      <c r="K113" s="55" t="s">
        <v>369</v>
      </c>
      <c r="L113" s="56">
        <v>167.29335</v>
      </c>
      <c r="M113" s="55" t="s">
        <v>1644</v>
      </c>
      <c r="N113" s="56">
        <v>1094204.7742449001</v>
      </c>
      <c r="O113" s="55" t="s">
        <v>1650</v>
      </c>
    </row>
    <row r="114" spans="1:15" ht="25.95" customHeight="1" x14ac:dyDescent="0.25">
      <c r="A114" s="55" t="s">
        <v>1649</v>
      </c>
      <c r="B114" s="58" t="s">
        <v>29</v>
      </c>
      <c r="C114" s="58" t="s">
        <v>1648</v>
      </c>
      <c r="D114" s="58" t="s">
        <v>256</v>
      </c>
      <c r="E114" s="57" t="s">
        <v>97</v>
      </c>
      <c r="F114" s="55" t="s">
        <v>1477</v>
      </c>
      <c r="G114" s="55" t="s">
        <v>369</v>
      </c>
      <c r="H114" s="55" t="s">
        <v>938</v>
      </c>
      <c r="I114" s="55" t="s">
        <v>369</v>
      </c>
      <c r="J114" s="55" t="s">
        <v>1647</v>
      </c>
      <c r="K114" s="55" t="s">
        <v>369</v>
      </c>
      <c r="L114" s="56">
        <v>165.98952324999999</v>
      </c>
      <c r="M114" s="55" t="s">
        <v>1644</v>
      </c>
      <c r="N114" s="56">
        <v>1094370.7637682001</v>
      </c>
      <c r="O114" s="55" t="s">
        <v>1646</v>
      </c>
    </row>
    <row r="115" spans="1:15" ht="25.95" customHeight="1" x14ac:dyDescent="0.25">
      <c r="A115" s="55" t="s">
        <v>264</v>
      </c>
      <c r="B115" s="58" t="s">
        <v>20</v>
      </c>
      <c r="C115" s="58" t="s">
        <v>263</v>
      </c>
      <c r="D115" s="58" t="s">
        <v>256</v>
      </c>
      <c r="E115" s="57" t="s">
        <v>97</v>
      </c>
      <c r="F115" s="55" t="s">
        <v>1532</v>
      </c>
      <c r="G115" s="55" t="s">
        <v>746</v>
      </c>
      <c r="H115" s="55" t="s">
        <v>1365</v>
      </c>
      <c r="I115" s="55" t="s">
        <v>1365</v>
      </c>
      <c r="J115" s="55" t="s">
        <v>1645</v>
      </c>
      <c r="K115" s="55" t="s">
        <v>742</v>
      </c>
      <c r="L115" s="56">
        <v>165.82499999999999</v>
      </c>
      <c r="M115" s="55" t="s">
        <v>1644</v>
      </c>
      <c r="N115" s="56">
        <v>1094536.5887682</v>
      </c>
      <c r="O115" s="55" t="s">
        <v>1643</v>
      </c>
    </row>
    <row r="116" spans="1:15" ht="24" customHeight="1" x14ac:dyDescent="0.25">
      <c r="A116" s="55" t="s">
        <v>1642</v>
      </c>
      <c r="B116" s="58" t="s">
        <v>29</v>
      </c>
      <c r="C116" s="58" t="s">
        <v>1641</v>
      </c>
      <c r="D116" s="58" t="s">
        <v>221</v>
      </c>
      <c r="E116" s="57" t="s">
        <v>243</v>
      </c>
      <c r="F116" s="55" t="s">
        <v>1640</v>
      </c>
      <c r="G116" s="55" t="s">
        <v>369</v>
      </c>
      <c r="H116" s="55" t="s">
        <v>1639</v>
      </c>
      <c r="I116" s="55" t="s">
        <v>369</v>
      </c>
      <c r="J116" s="55" t="s">
        <v>1638</v>
      </c>
      <c r="K116" s="55" t="s">
        <v>369</v>
      </c>
      <c r="L116" s="56">
        <v>161.53488029900001</v>
      </c>
      <c r="M116" s="55" t="s">
        <v>1395</v>
      </c>
      <c r="N116" s="56">
        <v>1094698.1236485001</v>
      </c>
      <c r="O116" s="55" t="s">
        <v>1637</v>
      </c>
    </row>
    <row r="117" spans="1:15" ht="25.95" customHeight="1" x14ac:dyDescent="0.25">
      <c r="A117" s="55" t="s">
        <v>1636</v>
      </c>
      <c r="B117" s="58" t="s">
        <v>29</v>
      </c>
      <c r="C117" s="58" t="s">
        <v>1635</v>
      </c>
      <c r="D117" s="58" t="s">
        <v>221</v>
      </c>
      <c r="E117" s="57" t="s">
        <v>72</v>
      </c>
      <c r="F117" s="55" t="s">
        <v>1634</v>
      </c>
      <c r="G117" s="55" t="s">
        <v>369</v>
      </c>
      <c r="H117" s="55" t="s">
        <v>1633</v>
      </c>
      <c r="I117" s="55" t="s">
        <v>369</v>
      </c>
      <c r="J117" s="55" t="s">
        <v>1632</v>
      </c>
      <c r="K117" s="55" t="s">
        <v>369</v>
      </c>
      <c r="L117" s="56">
        <v>159.257770306</v>
      </c>
      <c r="M117" s="55" t="s">
        <v>1395</v>
      </c>
      <c r="N117" s="56">
        <v>1094857.3814188</v>
      </c>
      <c r="O117" s="55" t="s">
        <v>1631</v>
      </c>
    </row>
    <row r="118" spans="1:15" ht="24" customHeight="1" x14ac:dyDescent="0.25">
      <c r="A118" s="55" t="s">
        <v>1630</v>
      </c>
      <c r="B118" s="58" t="s">
        <v>29</v>
      </c>
      <c r="C118" s="58" t="s">
        <v>1629</v>
      </c>
      <c r="D118" s="58" t="s">
        <v>217</v>
      </c>
      <c r="E118" s="57" t="s">
        <v>97</v>
      </c>
      <c r="F118" s="55" t="s">
        <v>1628</v>
      </c>
      <c r="G118" s="55" t="s">
        <v>369</v>
      </c>
      <c r="H118" s="55" t="s">
        <v>1627</v>
      </c>
      <c r="I118" s="55" t="s">
        <v>369</v>
      </c>
      <c r="J118" s="55" t="s">
        <v>1626</v>
      </c>
      <c r="K118" s="55" t="s">
        <v>369</v>
      </c>
      <c r="L118" s="56">
        <v>158.03575317900001</v>
      </c>
      <c r="M118" s="55" t="s">
        <v>1395</v>
      </c>
      <c r="N118" s="56">
        <v>1095015.417172</v>
      </c>
      <c r="O118" s="55" t="s">
        <v>1625</v>
      </c>
    </row>
    <row r="119" spans="1:15" ht="25.95" customHeight="1" x14ac:dyDescent="0.25">
      <c r="A119" s="55" t="s">
        <v>1624</v>
      </c>
      <c r="B119" s="58" t="s">
        <v>29</v>
      </c>
      <c r="C119" s="58" t="s">
        <v>1623</v>
      </c>
      <c r="D119" s="58" t="s">
        <v>256</v>
      </c>
      <c r="E119" s="57" t="s">
        <v>400</v>
      </c>
      <c r="F119" s="55" t="s">
        <v>1527</v>
      </c>
      <c r="G119" s="55" t="s">
        <v>369</v>
      </c>
      <c r="H119" s="55" t="s">
        <v>1622</v>
      </c>
      <c r="I119" s="55" t="s">
        <v>369</v>
      </c>
      <c r="J119" s="55" t="s">
        <v>1621</v>
      </c>
      <c r="K119" s="55" t="s">
        <v>369</v>
      </c>
      <c r="L119" s="56">
        <v>150.43</v>
      </c>
      <c r="M119" s="55" t="s">
        <v>1395</v>
      </c>
      <c r="N119" s="56">
        <v>1095165.847172</v>
      </c>
      <c r="O119" s="55" t="s">
        <v>1620</v>
      </c>
    </row>
    <row r="120" spans="1:15" ht="24" customHeight="1" x14ac:dyDescent="0.25">
      <c r="A120" s="55" t="s">
        <v>1619</v>
      </c>
      <c r="B120" s="58" t="s">
        <v>283</v>
      </c>
      <c r="C120" s="58" t="s">
        <v>1618</v>
      </c>
      <c r="D120" s="58" t="s">
        <v>256</v>
      </c>
      <c r="E120" s="57" t="s">
        <v>97</v>
      </c>
      <c r="F120" s="55" t="s">
        <v>1483</v>
      </c>
      <c r="G120" s="55" t="s">
        <v>369</v>
      </c>
      <c r="H120" s="55" t="s">
        <v>1617</v>
      </c>
      <c r="I120" s="55" t="s">
        <v>369</v>
      </c>
      <c r="J120" s="55" t="s">
        <v>1616</v>
      </c>
      <c r="K120" s="55" t="s">
        <v>369</v>
      </c>
      <c r="L120" s="56">
        <v>147.43190518</v>
      </c>
      <c r="M120" s="55" t="s">
        <v>1395</v>
      </c>
      <c r="N120" s="56">
        <v>1095313.2790772</v>
      </c>
      <c r="O120" s="55" t="s">
        <v>1615</v>
      </c>
    </row>
    <row r="121" spans="1:15" ht="25.95" customHeight="1" x14ac:dyDescent="0.25">
      <c r="A121" s="55" t="s">
        <v>1614</v>
      </c>
      <c r="B121" s="58" t="s">
        <v>29</v>
      </c>
      <c r="C121" s="58" t="s">
        <v>1613</v>
      </c>
      <c r="D121" s="58" t="s">
        <v>217</v>
      </c>
      <c r="E121" s="57" t="s">
        <v>97</v>
      </c>
      <c r="F121" s="55" t="s">
        <v>1612</v>
      </c>
      <c r="G121" s="55" t="s">
        <v>369</v>
      </c>
      <c r="H121" s="55" t="s">
        <v>814</v>
      </c>
      <c r="I121" s="55" t="s">
        <v>369</v>
      </c>
      <c r="J121" s="55" t="s">
        <v>1611</v>
      </c>
      <c r="K121" s="55" t="s">
        <v>369</v>
      </c>
      <c r="L121" s="56">
        <v>145.78269933999999</v>
      </c>
      <c r="M121" s="55" t="s">
        <v>1395</v>
      </c>
      <c r="N121" s="56">
        <v>1095459.0617765</v>
      </c>
      <c r="O121" s="55" t="s">
        <v>1610</v>
      </c>
    </row>
    <row r="122" spans="1:15" ht="39" customHeight="1" x14ac:dyDescent="0.25">
      <c r="A122" s="55" t="s">
        <v>1609</v>
      </c>
      <c r="B122" s="58" t="s">
        <v>29</v>
      </c>
      <c r="C122" s="58" t="s">
        <v>1608</v>
      </c>
      <c r="D122" s="58" t="s">
        <v>221</v>
      </c>
      <c r="E122" s="57" t="s">
        <v>72</v>
      </c>
      <c r="F122" s="55" t="s">
        <v>1607</v>
      </c>
      <c r="G122" s="55" t="s">
        <v>369</v>
      </c>
      <c r="H122" s="55" t="s">
        <v>1606</v>
      </c>
      <c r="I122" s="55" t="s">
        <v>369</v>
      </c>
      <c r="J122" s="55" t="s">
        <v>1605</v>
      </c>
      <c r="K122" s="55" t="s">
        <v>369</v>
      </c>
      <c r="L122" s="56">
        <v>139.03317815599999</v>
      </c>
      <c r="M122" s="55" t="s">
        <v>1395</v>
      </c>
      <c r="N122" s="56">
        <v>1095598.0949547</v>
      </c>
      <c r="O122" s="55" t="s">
        <v>1604</v>
      </c>
    </row>
    <row r="123" spans="1:15" ht="25.95" customHeight="1" x14ac:dyDescent="0.25">
      <c r="A123" s="55" t="s">
        <v>1603</v>
      </c>
      <c r="B123" s="58" t="s">
        <v>29</v>
      </c>
      <c r="C123" s="58" t="s">
        <v>1602</v>
      </c>
      <c r="D123" s="58" t="s">
        <v>221</v>
      </c>
      <c r="E123" s="57" t="s">
        <v>66</v>
      </c>
      <c r="F123" s="55" t="s">
        <v>1601</v>
      </c>
      <c r="G123" s="55" t="s">
        <v>369</v>
      </c>
      <c r="H123" s="55" t="s">
        <v>1600</v>
      </c>
      <c r="I123" s="55" t="s">
        <v>369</v>
      </c>
      <c r="J123" s="55" t="s">
        <v>1599</v>
      </c>
      <c r="K123" s="55" t="s">
        <v>369</v>
      </c>
      <c r="L123" s="56">
        <v>130.414176148</v>
      </c>
      <c r="M123" s="55" t="s">
        <v>1395</v>
      </c>
      <c r="N123" s="56">
        <v>1095728.5091309</v>
      </c>
      <c r="O123" s="55" t="s">
        <v>1598</v>
      </c>
    </row>
    <row r="124" spans="1:15" ht="39" customHeight="1" x14ac:dyDescent="0.25">
      <c r="A124" s="55" t="s">
        <v>1597</v>
      </c>
      <c r="B124" s="58" t="s">
        <v>29</v>
      </c>
      <c r="C124" s="58" t="s">
        <v>1596</v>
      </c>
      <c r="D124" s="58" t="s">
        <v>221</v>
      </c>
      <c r="E124" s="57" t="s">
        <v>66</v>
      </c>
      <c r="F124" s="55" t="s">
        <v>1595</v>
      </c>
      <c r="G124" s="55" t="s">
        <v>369</v>
      </c>
      <c r="H124" s="55" t="s">
        <v>1594</v>
      </c>
      <c r="I124" s="55" t="s">
        <v>369</v>
      </c>
      <c r="J124" s="55" t="s">
        <v>1593</v>
      </c>
      <c r="K124" s="55" t="s">
        <v>369</v>
      </c>
      <c r="L124" s="56">
        <v>127.584468</v>
      </c>
      <c r="M124" s="55" t="s">
        <v>1395</v>
      </c>
      <c r="N124" s="56">
        <v>1095856.0935988999</v>
      </c>
      <c r="O124" s="55" t="s">
        <v>1592</v>
      </c>
    </row>
    <row r="125" spans="1:15" ht="24" customHeight="1" x14ac:dyDescent="0.25">
      <c r="A125" s="55" t="s">
        <v>1591</v>
      </c>
      <c r="B125" s="58" t="s">
        <v>283</v>
      </c>
      <c r="C125" s="58" t="s">
        <v>1590</v>
      </c>
      <c r="D125" s="58" t="s">
        <v>256</v>
      </c>
      <c r="E125" s="57" t="s">
        <v>97</v>
      </c>
      <c r="F125" s="55" t="s">
        <v>1483</v>
      </c>
      <c r="G125" s="55" t="s">
        <v>369</v>
      </c>
      <c r="H125" s="55" t="s">
        <v>1589</v>
      </c>
      <c r="I125" s="55" t="s">
        <v>369</v>
      </c>
      <c r="J125" s="55" t="s">
        <v>1588</v>
      </c>
      <c r="K125" s="55" t="s">
        <v>369</v>
      </c>
      <c r="L125" s="56">
        <v>124.10387038</v>
      </c>
      <c r="M125" s="55" t="s">
        <v>1395</v>
      </c>
      <c r="N125" s="56">
        <v>1095980.1974692999</v>
      </c>
      <c r="O125" s="55" t="s">
        <v>1587</v>
      </c>
    </row>
    <row r="126" spans="1:15" ht="24" customHeight="1" x14ac:dyDescent="0.25">
      <c r="A126" s="55" t="s">
        <v>490</v>
      </c>
      <c r="B126" s="58" t="s">
        <v>64</v>
      </c>
      <c r="C126" s="58" t="s">
        <v>489</v>
      </c>
      <c r="D126" s="58" t="s">
        <v>217</v>
      </c>
      <c r="E126" s="57" t="s">
        <v>97</v>
      </c>
      <c r="F126" s="55" t="s">
        <v>947</v>
      </c>
      <c r="G126" s="55" t="s">
        <v>369</v>
      </c>
      <c r="H126" s="55" t="s">
        <v>1586</v>
      </c>
      <c r="I126" s="55" t="s">
        <v>369</v>
      </c>
      <c r="J126" s="55" t="s">
        <v>1585</v>
      </c>
      <c r="K126" s="55" t="s">
        <v>369</v>
      </c>
      <c r="L126" s="56">
        <v>123.4525</v>
      </c>
      <c r="M126" s="55" t="s">
        <v>1395</v>
      </c>
      <c r="N126" s="56">
        <v>1096103.6499693</v>
      </c>
      <c r="O126" s="55" t="s">
        <v>1584</v>
      </c>
    </row>
    <row r="127" spans="1:15" ht="39" customHeight="1" x14ac:dyDescent="0.25">
      <c r="A127" s="55" t="s">
        <v>1583</v>
      </c>
      <c r="B127" s="58" t="s">
        <v>29</v>
      </c>
      <c r="C127" s="58" t="s">
        <v>1582</v>
      </c>
      <c r="D127" s="58" t="s">
        <v>221</v>
      </c>
      <c r="E127" s="57" t="s">
        <v>72</v>
      </c>
      <c r="F127" s="55" t="s">
        <v>1581</v>
      </c>
      <c r="G127" s="55" t="s">
        <v>369</v>
      </c>
      <c r="H127" s="55" t="s">
        <v>1580</v>
      </c>
      <c r="I127" s="55" t="s">
        <v>369</v>
      </c>
      <c r="J127" s="55" t="s">
        <v>1579</v>
      </c>
      <c r="K127" s="55" t="s">
        <v>369</v>
      </c>
      <c r="L127" s="56">
        <v>122.302163494</v>
      </c>
      <c r="M127" s="55" t="s">
        <v>1395</v>
      </c>
      <c r="N127" s="56">
        <v>1096225.9521327999</v>
      </c>
      <c r="O127" s="55" t="s">
        <v>1578</v>
      </c>
    </row>
    <row r="128" spans="1:15" ht="24" customHeight="1" x14ac:dyDescent="0.25">
      <c r="A128" s="55" t="s">
        <v>1577</v>
      </c>
      <c r="B128" s="58" t="s">
        <v>29</v>
      </c>
      <c r="C128" s="58" t="s">
        <v>1576</v>
      </c>
      <c r="D128" s="58" t="s">
        <v>221</v>
      </c>
      <c r="E128" s="57" t="s">
        <v>243</v>
      </c>
      <c r="F128" s="55" t="s">
        <v>1575</v>
      </c>
      <c r="G128" s="55" t="s">
        <v>369</v>
      </c>
      <c r="H128" s="55" t="s">
        <v>1574</v>
      </c>
      <c r="I128" s="55" t="s">
        <v>369</v>
      </c>
      <c r="J128" s="55" t="s">
        <v>1573</v>
      </c>
      <c r="K128" s="55" t="s">
        <v>369</v>
      </c>
      <c r="L128" s="56">
        <v>114.506412174</v>
      </c>
      <c r="M128" s="55" t="s">
        <v>1395</v>
      </c>
      <c r="N128" s="56">
        <v>1096340.4585450001</v>
      </c>
      <c r="O128" s="55" t="s">
        <v>1572</v>
      </c>
    </row>
    <row r="129" spans="1:15" ht="25.95" customHeight="1" x14ac:dyDescent="0.25">
      <c r="A129" s="55" t="s">
        <v>1571</v>
      </c>
      <c r="B129" s="58" t="s">
        <v>29</v>
      </c>
      <c r="C129" s="58" t="s">
        <v>1570</v>
      </c>
      <c r="D129" s="58" t="s">
        <v>256</v>
      </c>
      <c r="E129" s="57" t="s">
        <v>97</v>
      </c>
      <c r="F129" s="55" t="s">
        <v>1489</v>
      </c>
      <c r="G129" s="55" t="s">
        <v>369</v>
      </c>
      <c r="H129" s="55" t="s">
        <v>865</v>
      </c>
      <c r="I129" s="55" t="s">
        <v>369</v>
      </c>
      <c r="J129" s="55" t="s">
        <v>1569</v>
      </c>
      <c r="K129" s="55" t="s">
        <v>369</v>
      </c>
      <c r="L129" s="56">
        <v>114.034282011</v>
      </c>
      <c r="M129" s="55" t="s">
        <v>1395</v>
      </c>
      <c r="N129" s="56">
        <v>1096454.4928270001</v>
      </c>
      <c r="O129" s="55" t="s">
        <v>1568</v>
      </c>
    </row>
    <row r="130" spans="1:15" ht="24" customHeight="1" x14ac:dyDescent="0.25">
      <c r="A130" s="55" t="s">
        <v>1567</v>
      </c>
      <c r="B130" s="58" t="s">
        <v>29</v>
      </c>
      <c r="C130" s="58" t="s">
        <v>1566</v>
      </c>
      <c r="D130" s="58" t="s">
        <v>217</v>
      </c>
      <c r="E130" s="57" t="s">
        <v>97</v>
      </c>
      <c r="F130" s="55" t="s">
        <v>1565</v>
      </c>
      <c r="G130" s="55" t="s">
        <v>369</v>
      </c>
      <c r="H130" s="55" t="s">
        <v>1564</v>
      </c>
      <c r="I130" s="55" t="s">
        <v>369</v>
      </c>
      <c r="J130" s="55" t="s">
        <v>1152</v>
      </c>
      <c r="K130" s="55" t="s">
        <v>369</v>
      </c>
      <c r="L130" s="56">
        <v>106.34998609199999</v>
      </c>
      <c r="M130" s="55" t="s">
        <v>1395</v>
      </c>
      <c r="N130" s="56">
        <v>1096560.8428131</v>
      </c>
      <c r="O130" s="55" t="s">
        <v>1563</v>
      </c>
    </row>
    <row r="131" spans="1:15" ht="25.95" customHeight="1" x14ac:dyDescent="0.25">
      <c r="A131" s="55" t="s">
        <v>1562</v>
      </c>
      <c r="B131" s="58" t="s">
        <v>20</v>
      </c>
      <c r="C131" s="58" t="s">
        <v>502</v>
      </c>
      <c r="D131" s="58" t="s">
        <v>221</v>
      </c>
      <c r="E131" s="57" t="s">
        <v>72</v>
      </c>
      <c r="F131" s="55" t="s">
        <v>1561</v>
      </c>
      <c r="G131" s="55" t="s">
        <v>369</v>
      </c>
      <c r="H131" s="55" t="s">
        <v>1236</v>
      </c>
      <c r="I131" s="55" t="s">
        <v>369</v>
      </c>
      <c r="J131" s="55" t="s">
        <v>1560</v>
      </c>
      <c r="K131" s="55" t="s">
        <v>369</v>
      </c>
      <c r="L131" s="56">
        <v>105.6</v>
      </c>
      <c r="M131" s="55" t="s">
        <v>1395</v>
      </c>
      <c r="N131" s="56">
        <v>1096666.4428131001</v>
      </c>
      <c r="O131" s="55" t="s">
        <v>1559</v>
      </c>
    </row>
    <row r="132" spans="1:15" ht="24" customHeight="1" x14ac:dyDescent="0.25">
      <c r="A132" s="55" t="s">
        <v>478</v>
      </c>
      <c r="B132" s="58" t="s">
        <v>64</v>
      </c>
      <c r="C132" s="58" t="s">
        <v>477</v>
      </c>
      <c r="D132" s="58" t="s">
        <v>221</v>
      </c>
      <c r="E132" s="57" t="s">
        <v>302</v>
      </c>
      <c r="F132" s="55" t="s">
        <v>1558</v>
      </c>
      <c r="G132" s="55" t="s">
        <v>369</v>
      </c>
      <c r="H132" s="55" t="s">
        <v>1004</v>
      </c>
      <c r="I132" s="55" t="s">
        <v>369</v>
      </c>
      <c r="J132" s="55" t="s">
        <v>1557</v>
      </c>
      <c r="K132" s="55" t="s">
        <v>369</v>
      </c>
      <c r="L132" s="56">
        <v>104.74373</v>
      </c>
      <c r="M132" s="55" t="s">
        <v>1395</v>
      </c>
      <c r="N132" s="56">
        <v>1096771.1865431</v>
      </c>
      <c r="O132" s="55" t="s">
        <v>1556</v>
      </c>
    </row>
    <row r="133" spans="1:15" ht="24" customHeight="1" x14ac:dyDescent="0.25">
      <c r="A133" s="55" t="s">
        <v>1555</v>
      </c>
      <c r="B133" s="58" t="s">
        <v>283</v>
      </c>
      <c r="C133" s="58" t="s">
        <v>1554</v>
      </c>
      <c r="D133" s="58" t="s">
        <v>221</v>
      </c>
      <c r="E133" s="57" t="s">
        <v>1553</v>
      </c>
      <c r="F133" s="55" t="s">
        <v>1552</v>
      </c>
      <c r="G133" s="55" t="s">
        <v>369</v>
      </c>
      <c r="H133" s="55" t="s">
        <v>1551</v>
      </c>
      <c r="I133" s="55" t="s">
        <v>369</v>
      </c>
      <c r="J133" s="55" t="s">
        <v>1550</v>
      </c>
      <c r="K133" s="55" t="s">
        <v>369</v>
      </c>
      <c r="L133" s="56">
        <v>103.229685162</v>
      </c>
      <c r="M133" s="55" t="s">
        <v>1395</v>
      </c>
      <c r="N133" s="56">
        <v>1096874.4162283</v>
      </c>
      <c r="O133" s="55" t="s">
        <v>1549</v>
      </c>
    </row>
    <row r="134" spans="1:15" ht="39" customHeight="1" x14ac:dyDescent="0.25">
      <c r="A134" s="55" t="s">
        <v>1548</v>
      </c>
      <c r="B134" s="58" t="s">
        <v>29</v>
      </c>
      <c r="C134" s="58" t="s">
        <v>1547</v>
      </c>
      <c r="D134" s="58" t="s">
        <v>221</v>
      </c>
      <c r="E134" s="57" t="s">
        <v>66</v>
      </c>
      <c r="F134" s="55" t="s">
        <v>1546</v>
      </c>
      <c r="G134" s="55" t="s">
        <v>369</v>
      </c>
      <c r="H134" s="55" t="s">
        <v>1183</v>
      </c>
      <c r="I134" s="55" t="s">
        <v>369</v>
      </c>
      <c r="J134" s="55" t="s">
        <v>1545</v>
      </c>
      <c r="K134" s="55" t="s">
        <v>369</v>
      </c>
      <c r="L134" s="56">
        <v>103.09134627</v>
      </c>
      <c r="M134" s="55" t="s">
        <v>1395</v>
      </c>
      <c r="N134" s="56">
        <v>1096977.5075745999</v>
      </c>
      <c r="O134" s="55" t="s">
        <v>1544</v>
      </c>
    </row>
    <row r="135" spans="1:15" ht="25.95" customHeight="1" x14ac:dyDescent="0.25">
      <c r="A135" s="55" t="s">
        <v>1543</v>
      </c>
      <c r="B135" s="58" t="s">
        <v>29</v>
      </c>
      <c r="C135" s="58" t="s">
        <v>1542</v>
      </c>
      <c r="D135" s="58" t="s">
        <v>221</v>
      </c>
      <c r="E135" s="57" t="s">
        <v>66</v>
      </c>
      <c r="F135" s="55" t="s">
        <v>973</v>
      </c>
      <c r="G135" s="55" t="s">
        <v>369</v>
      </c>
      <c r="H135" s="55" t="s">
        <v>1541</v>
      </c>
      <c r="I135" s="55" t="s">
        <v>369</v>
      </c>
      <c r="J135" s="55" t="s">
        <v>1540</v>
      </c>
      <c r="K135" s="55" t="s">
        <v>369</v>
      </c>
      <c r="L135" s="56">
        <v>102.053952</v>
      </c>
      <c r="M135" s="55" t="s">
        <v>1395</v>
      </c>
      <c r="N135" s="56">
        <v>1097079.5615266</v>
      </c>
      <c r="O135" s="55" t="s">
        <v>1539</v>
      </c>
    </row>
    <row r="136" spans="1:15" ht="25.95" customHeight="1" x14ac:dyDescent="0.25">
      <c r="A136" s="55" t="s">
        <v>601</v>
      </c>
      <c r="B136" s="58" t="s">
        <v>29</v>
      </c>
      <c r="C136" s="58" t="s">
        <v>600</v>
      </c>
      <c r="D136" s="58" t="s">
        <v>221</v>
      </c>
      <c r="E136" s="57" t="s">
        <v>66</v>
      </c>
      <c r="F136" s="55" t="s">
        <v>796</v>
      </c>
      <c r="G136" s="55" t="s">
        <v>369</v>
      </c>
      <c r="H136" s="55" t="s">
        <v>1538</v>
      </c>
      <c r="I136" s="55" t="s">
        <v>369</v>
      </c>
      <c r="J136" s="55" t="s">
        <v>1537</v>
      </c>
      <c r="K136" s="55" t="s">
        <v>369</v>
      </c>
      <c r="L136" s="56">
        <v>97.851510000000005</v>
      </c>
      <c r="M136" s="55" t="s">
        <v>1395</v>
      </c>
      <c r="N136" s="56">
        <v>1097177.4130366</v>
      </c>
      <c r="O136" s="55" t="s">
        <v>1533</v>
      </c>
    </row>
    <row r="137" spans="1:15" ht="39" customHeight="1" x14ac:dyDescent="0.25">
      <c r="A137" s="55" t="s">
        <v>595</v>
      </c>
      <c r="B137" s="58" t="s">
        <v>29</v>
      </c>
      <c r="C137" s="58" t="s">
        <v>594</v>
      </c>
      <c r="D137" s="58" t="s">
        <v>221</v>
      </c>
      <c r="E137" s="57" t="s">
        <v>66</v>
      </c>
      <c r="F137" s="55" t="s">
        <v>1536</v>
      </c>
      <c r="G137" s="55" t="s">
        <v>369</v>
      </c>
      <c r="H137" s="55" t="s">
        <v>1535</v>
      </c>
      <c r="I137" s="55" t="s">
        <v>369</v>
      </c>
      <c r="J137" s="55" t="s">
        <v>1534</v>
      </c>
      <c r="K137" s="55" t="s">
        <v>369</v>
      </c>
      <c r="L137" s="56">
        <v>93.301495919999994</v>
      </c>
      <c r="M137" s="55" t="s">
        <v>1395</v>
      </c>
      <c r="N137" s="56">
        <v>1097270.7145324999</v>
      </c>
      <c r="O137" s="55" t="s">
        <v>1533</v>
      </c>
    </row>
    <row r="138" spans="1:15" ht="25.95" customHeight="1" x14ac:dyDescent="0.25">
      <c r="A138" s="55" t="s">
        <v>266</v>
      </c>
      <c r="B138" s="58" t="s">
        <v>20</v>
      </c>
      <c r="C138" s="58" t="s">
        <v>265</v>
      </c>
      <c r="D138" s="58" t="s">
        <v>256</v>
      </c>
      <c r="E138" s="57" t="s">
        <v>97</v>
      </c>
      <c r="F138" s="55" t="s">
        <v>1532</v>
      </c>
      <c r="G138" s="55" t="s">
        <v>746</v>
      </c>
      <c r="H138" s="55" t="s">
        <v>1221</v>
      </c>
      <c r="I138" s="55" t="s">
        <v>1221</v>
      </c>
      <c r="J138" s="55" t="s">
        <v>1531</v>
      </c>
      <c r="K138" s="55" t="s">
        <v>742</v>
      </c>
      <c r="L138" s="56">
        <v>91.575000000000003</v>
      </c>
      <c r="M138" s="55" t="s">
        <v>1395</v>
      </c>
      <c r="N138" s="56">
        <v>1097362.2895325001</v>
      </c>
      <c r="O138" s="55" t="s">
        <v>1530</v>
      </c>
    </row>
    <row r="139" spans="1:15" ht="25.95" customHeight="1" x14ac:dyDescent="0.25">
      <c r="A139" s="55" t="s">
        <v>1529</v>
      </c>
      <c r="B139" s="58" t="s">
        <v>29</v>
      </c>
      <c r="C139" s="58" t="s">
        <v>1528</v>
      </c>
      <c r="D139" s="58" t="s">
        <v>221</v>
      </c>
      <c r="E139" s="57" t="s">
        <v>400</v>
      </c>
      <c r="F139" s="55" t="s">
        <v>1527</v>
      </c>
      <c r="G139" s="55" t="s">
        <v>369</v>
      </c>
      <c r="H139" s="55" t="s">
        <v>1526</v>
      </c>
      <c r="I139" s="55" t="s">
        <v>369</v>
      </c>
      <c r="J139" s="55" t="s">
        <v>1525</v>
      </c>
      <c r="K139" s="55" t="s">
        <v>369</v>
      </c>
      <c r="L139" s="56">
        <v>90.23</v>
      </c>
      <c r="M139" s="55" t="s">
        <v>1395</v>
      </c>
      <c r="N139" s="56">
        <v>1097452.5195325001</v>
      </c>
      <c r="O139" s="55" t="s">
        <v>1524</v>
      </c>
    </row>
    <row r="140" spans="1:15" ht="52.05" customHeight="1" x14ac:dyDescent="0.25">
      <c r="A140" s="55" t="s">
        <v>1523</v>
      </c>
      <c r="B140" s="58" t="s">
        <v>29</v>
      </c>
      <c r="C140" s="58" t="s">
        <v>1522</v>
      </c>
      <c r="D140" s="58" t="s">
        <v>221</v>
      </c>
      <c r="E140" s="57" t="s">
        <v>66</v>
      </c>
      <c r="F140" s="55" t="s">
        <v>992</v>
      </c>
      <c r="G140" s="55" t="s">
        <v>369</v>
      </c>
      <c r="H140" s="55" t="s">
        <v>1521</v>
      </c>
      <c r="I140" s="55" t="s">
        <v>369</v>
      </c>
      <c r="J140" s="55" t="s">
        <v>1520</v>
      </c>
      <c r="K140" s="55" t="s">
        <v>369</v>
      </c>
      <c r="L140" s="56">
        <v>90.191640000000007</v>
      </c>
      <c r="M140" s="55" t="s">
        <v>1395</v>
      </c>
      <c r="N140" s="56">
        <v>1097542.7111724999</v>
      </c>
      <c r="O140" s="55" t="s">
        <v>1519</v>
      </c>
    </row>
    <row r="141" spans="1:15" ht="52.05" customHeight="1" x14ac:dyDescent="0.25">
      <c r="A141" s="55" t="s">
        <v>607</v>
      </c>
      <c r="B141" s="58" t="s">
        <v>29</v>
      </c>
      <c r="C141" s="58" t="s">
        <v>606</v>
      </c>
      <c r="D141" s="58" t="s">
        <v>221</v>
      </c>
      <c r="E141" s="57" t="s">
        <v>79</v>
      </c>
      <c r="F141" s="55" t="s">
        <v>1518</v>
      </c>
      <c r="G141" s="55" t="s">
        <v>369</v>
      </c>
      <c r="H141" s="55" t="s">
        <v>1517</v>
      </c>
      <c r="I141" s="55" t="s">
        <v>369</v>
      </c>
      <c r="J141" s="55" t="s">
        <v>1516</v>
      </c>
      <c r="K141" s="55" t="s">
        <v>369</v>
      </c>
      <c r="L141" s="56">
        <v>88.04862</v>
      </c>
      <c r="M141" s="55" t="s">
        <v>1395</v>
      </c>
      <c r="N141" s="56">
        <v>1097630.7597924999</v>
      </c>
      <c r="O141" s="55" t="s">
        <v>1511</v>
      </c>
    </row>
    <row r="142" spans="1:15" ht="39" customHeight="1" x14ac:dyDescent="0.25">
      <c r="A142" s="55" t="s">
        <v>1515</v>
      </c>
      <c r="B142" s="58" t="s">
        <v>29</v>
      </c>
      <c r="C142" s="58" t="s">
        <v>1514</v>
      </c>
      <c r="D142" s="58" t="s">
        <v>221</v>
      </c>
      <c r="E142" s="57" t="s">
        <v>66</v>
      </c>
      <c r="F142" s="55" t="s">
        <v>987</v>
      </c>
      <c r="G142" s="55" t="s">
        <v>369</v>
      </c>
      <c r="H142" s="55" t="s">
        <v>1513</v>
      </c>
      <c r="I142" s="55" t="s">
        <v>369</v>
      </c>
      <c r="J142" s="55" t="s">
        <v>1512</v>
      </c>
      <c r="K142" s="55" t="s">
        <v>369</v>
      </c>
      <c r="L142" s="56">
        <v>87.605016000000006</v>
      </c>
      <c r="M142" s="55" t="s">
        <v>1395</v>
      </c>
      <c r="N142" s="56">
        <v>1097718.3648085</v>
      </c>
      <c r="O142" s="55" t="s">
        <v>1511</v>
      </c>
    </row>
    <row r="143" spans="1:15" ht="25.95" customHeight="1" x14ac:dyDescent="0.25">
      <c r="A143" s="55" t="s">
        <v>1510</v>
      </c>
      <c r="B143" s="58" t="s">
        <v>29</v>
      </c>
      <c r="C143" s="58" t="s">
        <v>1509</v>
      </c>
      <c r="D143" s="58" t="s">
        <v>221</v>
      </c>
      <c r="E143" s="57" t="s">
        <v>243</v>
      </c>
      <c r="F143" s="55" t="s">
        <v>1508</v>
      </c>
      <c r="G143" s="55" t="s">
        <v>369</v>
      </c>
      <c r="H143" s="55" t="s">
        <v>1507</v>
      </c>
      <c r="I143" s="55" t="s">
        <v>369</v>
      </c>
      <c r="J143" s="55" t="s">
        <v>1506</v>
      </c>
      <c r="K143" s="55" t="s">
        <v>369</v>
      </c>
      <c r="L143" s="56">
        <v>86.441151509999997</v>
      </c>
      <c r="M143" s="55" t="s">
        <v>1395</v>
      </c>
      <c r="N143" s="56">
        <v>1097804.80596</v>
      </c>
      <c r="O143" s="55" t="s">
        <v>1505</v>
      </c>
    </row>
    <row r="144" spans="1:15" ht="25.95" customHeight="1" x14ac:dyDescent="0.25">
      <c r="A144" s="55" t="s">
        <v>1504</v>
      </c>
      <c r="B144" s="58" t="s">
        <v>29</v>
      </c>
      <c r="C144" s="58" t="s">
        <v>1503</v>
      </c>
      <c r="D144" s="58" t="s">
        <v>256</v>
      </c>
      <c r="E144" s="57" t="s">
        <v>97</v>
      </c>
      <c r="F144" s="55" t="s">
        <v>847</v>
      </c>
      <c r="G144" s="55" t="s">
        <v>369</v>
      </c>
      <c r="H144" s="55" t="s">
        <v>1502</v>
      </c>
      <c r="I144" s="55" t="s">
        <v>369</v>
      </c>
      <c r="J144" s="55" t="s">
        <v>1501</v>
      </c>
      <c r="K144" s="55" t="s">
        <v>369</v>
      </c>
      <c r="L144" s="56">
        <v>84.420202775999996</v>
      </c>
      <c r="M144" s="55" t="s">
        <v>1395</v>
      </c>
      <c r="N144" s="56">
        <v>1097889.2261628001</v>
      </c>
      <c r="O144" s="55" t="s">
        <v>1500</v>
      </c>
    </row>
    <row r="145" spans="1:15" ht="25.95" customHeight="1" x14ac:dyDescent="0.25">
      <c r="A145" s="55" t="s">
        <v>1499</v>
      </c>
      <c r="B145" s="58" t="s">
        <v>29</v>
      </c>
      <c r="C145" s="58" t="s">
        <v>1498</v>
      </c>
      <c r="D145" s="58" t="s">
        <v>221</v>
      </c>
      <c r="E145" s="57" t="s">
        <v>66</v>
      </c>
      <c r="F145" s="55" t="s">
        <v>1031</v>
      </c>
      <c r="G145" s="55" t="s">
        <v>369</v>
      </c>
      <c r="H145" s="55" t="s">
        <v>1164</v>
      </c>
      <c r="I145" s="55" t="s">
        <v>369</v>
      </c>
      <c r="J145" s="55" t="s">
        <v>1497</v>
      </c>
      <c r="K145" s="55" t="s">
        <v>369</v>
      </c>
      <c r="L145" s="56">
        <v>82.322406000000001</v>
      </c>
      <c r="M145" s="55" t="s">
        <v>1395</v>
      </c>
      <c r="N145" s="56">
        <v>1097971.5485688001</v>
      </c>
      <c r="O145" s="55" t="s">
        <v>1496</v>
      </c>
    </row>
    <row r="146" spans="1:15" ht="25.95" customHeight="1" x14ac:dyDescent="0.25">
      <c r="A146" s="55" t="s">
        <v>1495</v>
      </c>
      <c r="B146" s="58" t="s">
        <v>29</v>
      </c>
      <c r="C146" s="58" t="s">
        <v>1494</v>
      </c>
      <c r="D146" s="58" t="s">
        <v>221</v>
      </c>
      <c r="E146" s="57" t="s">
        <v>66</v>
      </c>
      <c r="F146" s="55" t="s">
        <v>1053</v>
      </c>
      <c r="G146" s="55" t="s">
        <v>369</v>
      </c>
      <c r="H146" s="55" t="s">
        <v>1493</v>
      </c>
      <c r="I146" s="55" t="s">
        <v>369</v>
      </c>
      <c r="J146" s="55" t="s">
        <v>1492</v>
      </c>
      <c r="K146" s="55" t="s">
        <v>369</v>
      </c>
      <c r="L146" s="56">
        <v>82.194000000000003</v>
      </c>
      <c r="M146" s="55" t="s">
        <v>1395</v>
      </c>
      <c r="N146" s="56">
        <v>1098053.7425688</v>
      </c>
      <c r="O146" s="55" t="s">
        <v>1486</v>
      </c>
    </row>
    <row r="147" spans="1:15" ht="25.95" customHeight="1" x14ac:dyDescent="0.25">
      <c r="A147" s="55" t="s">
        <v>1491</v>
      </c>
      <c r="B147" s="58" t="s">
        <v>29</v>
      </c>
      <c r="C147" s="58" t="s">
        <v>1490</v>
      </c>
      <c r="D147" s="58" t="s">
        <v>256</v>
      </c>
      <c r="E147" s="57" t="s">
        <v>97</v>
      </c>
      <c r="F147" s="55" t="s">
        <v>1489</v>
      </c>
      <c r="G147" s="55" t="s">
        <v>369</v>
      </c>
      <c r="H147" s="55" t="s">
        <v>1488</v>
      </c>
      <c r="I147" s="55" t="s">
        <v>369</v>
      </c>
      <c r="J147" s="55" t="s">
        <v>1487</v>
      </c>
      <c r="K147" s="55" t="s">
        <v>369</v>
      </c>
      <c r="L147" s="56">
        <v>81.870766571999994</v>
      </c>
      <c r="M147" s="55" t="s">
        <v>1395</v>
      </c>
      <c r="N147" s="56">
        <v>1098135.6133353999</v>
      </c>
      <c r="O147" s="55" t="s">
        <v>1486</v>
      </c>
    </row>
    <row r="148" spans="1:15" ht="24" customHeight="1" x14ac:dyDescent="0.25">
      <c r="A148" s="55" t="s">
        <v>1485</v>
      </c>
      <c r="B148" s="58" t="s">
        <v>283</v>
      </c>
      <c r="C148" s="58" t="s">
        <v>1484</v>
      </c>
      <c r="D148" s="58" t="s">
        <v>256</v>
      </c>
      <c r="E148" s="57" t="s">
        <v>97</v>
      </c>
      <c r="F148" s="55" t="s">
        <v>1483</v>
      </c>
      <c r="G148" s="55" t="s">
        <v>369</v>
      </c>
      <c r="H148" s="55" t="s">
        <v>1482</v>
      </c>
      <c r="I148" s="55" t="s">
        <v>369</v>
      </c>
      <c r="J148" s="55" t="s">
        <v>1481</v>
      </c>
      <c r="K148" s="55" t="s">
        <v>369</v>
      </c>
      <c r="L148" s="56">
        <v>79.782197705000002</v>
      </c>
      <c r="M148" s="55" t="s">
        <v>1395</v>
      </c>
      <c r="N148" s="56">
        <v>1098215.3955331</v>
      </c>
      <c r="O148" s="55" t="s">
        <v>1480</v>
      </c>
    </row>
    <row r="149" spans="1:15" ht="25.95" customHeight="1" x14ac:dyDescent="0.25">
      <c r="A149" s="55" t="s">
        <v>1479</v>
      </c>
      <c r="B149" s="58" t="s">
        <v>29</v>
      </c>
      <c r="C149" s="58" t="s">
        <v>1478</v>
      </c>
      <c r="D149" s="58" t="s">
        <v>256</v>
      </c>
      <c r="E149" s="57" t="s">
        <v>97</v>
      </c>
      <c r="F149" s="55" t="s">
        <v>1477</v>
      </c>
      <c r="G149" s="55" t="s">
        <v>369</v>
      </c>
      <c r="H149" s="55" t="s">
        <v>1476</v>
      </c>
      <c r="I149" s="55" t="s">
        <v>369</v>
      </c>
      <c r="J149" s="55" t="s">
        <v>1475</v>
      </c>
      <c r="K149" s="55" t="s">
        <v>369</v>
      </c>
      <c r="L149" s="56">
        <v>78.347054974000002</v>
      </c>
      <c r="M149" s="55" t="s">
        <v>1395</v>
      </c>
      <c r="N149" s="56">
        <v>1098293.7425881</v>
      </c>
      <c r="O149" s="55" t="s">
        <v>1470</v>
      </c>
    </row>
    <row r="150" spans="1:15" ht="39" customHeight="1" x14ac:dyDescent="0.25">
      <c r="A150" s="55" t="s">
        <v>1474</v>
      </c>
      <c r="B150" s="58" t="s">
        <v>29</v>
      </c>
      <c r="C150" s="58" t="s">
        <v>1473</v>
      </c>
      <c r="D150" s="58" t="s">
        <v>221</v>
      </c>
      <c r="E150" s="57" t="s">
        <v>66</v>
      </c>
      <c r="F150" s="55" t="s">
        <v>973</v>
      </c>
      <c r="G150" s="55" t="s">
        <v>369</v>
      </c>
      <c r="H150" s="55" t="s">
        <v>1472</v>
      </c>
      <c r="I150" s="55" t="s">
        <v>369</v>
      </c>
      <c r="J150" s="55" t="s">
        <v>1471</v>
      </c>
      <c r="K150" s="55" t="s">
        <v>369</v>
      </c>
      <c r="L150" s="56">
        <v>78.151871999999997</v>
      </c>
      <c r="M150" s="55" t="s">
        <v>1395</v>
      </c>
      <c r="N150" s="56">
        <v>1098371.8944601</v>
      </c>
      <c r="O150" s="55" t="s">
        <v>1470</v>
      </c>
    </row>
    <row r="151" spans="1:15" ht="52.05" customHeight="1" x14ac:dyDescent="0.25">
      <c r="A151" s="55" t="s">
        <v>1469</v>
      </c>
      <c r="B151" s="58" t="s">
        <v>29</v>
      </c>
      <c r="C151" s="58" t="s">
        <v>1468</v>
      </c>
      <c r="D151" s="58" t="s">
        <v>256</v>
      </c>
      <c r="E151" s="57" t="s">
        <v>66</v>
      </c>
      <c r="F151" s="55" t="s">
        <v>1467</v>
      </c>
      <c r="G151" s="55" t="s">
        <v>369</v>
      </c>
      <c r="H151" s="55" t="s">
        <v>1466</v>
      </c>
      <c r="I151" s="55" t="s">
        <v>369</v>
      </c>
      <c r="J151" s="55" t="s">
        <v>1465</v>
      </c>
      <c r="K151" s="55" t="s">
        <v>369</v>
      </c>
      <c r="L151" s="56">
        <v>77.841718964999998</v>
      </c>
      <c r="M151" s="55" t="s">
        <v>1395</v>
      </c>
      <c r="N151" s="56">
        <v>1098449.7361790999</v>
      </c>
      <c r="O151" s="55" t="s">
        <v>1464</v>
      </c>
    </row>
    <row r="152" spans="1:15" ht="64.95" customHeight="1" x14ac:dyDescent="0.25">
      <c r="A152" s="55" t="s">
        <v>696</v>
      </c>
      <c r="B152" s="58" t="s">
        <v>29</v>
      </c>
      <c r="C152" s="58" t="s">
        <v>695</v>
      </c>
      <c r="D152" s="58" t="s">
        <v>221</v>
      </c>
      <c r="E152" s="57" t="s">
        <v>79</v>
      </c>
      <c r="F152" s="55" t="s">
        <v>1063</v>
      </c>
      <c r="G152" s="55" t="s">
        <v>369</v>
      </c>
      <c r="H152" s="55" t="s">
        <v>1463</v>
      </c>
      <c r="I152" s="55" t="s">
        <v>369</v>
      </c>
      <c r="J152" s="55" t="s">
        <v>1462</v>
      </c>
      <c r="K152" s="55" t="s">
        <v>369</v>
      </c>
      <c r="L152" s="56">
        <v>76.053516000000002</v>
      </c>
      <c r="M152" s="55" t="s">
        <v>1395</v>
      </c>
      <c r="N152" s="56">
        <v>1098525.7896950999</v>
      </c>
      <c r="O152" s="55" t="s">
        <v>1457</v>
      </c>
    </row>
    <row r="153" spans="1:15" ht="39" customHeight="1" x14ac:dyDescent="0.25">
      <c r="A153" s="55" t="s">
        <v>1461</v>
      </c>
      <c r="B153" s="58" t="s">
        <v>29</v>
      </c>
      <c r="C153" s="58" t="s">
        <v>1460</v>
      </c>
      <c r="D153" s="58" t="s">
        <v>221</v>
      </c>
      <c r="E153" s="57" t="s">
        <v>66</v>
      </c>
      <c r="F153" s="55" t="s">
        <v>1063</v>
      </c>
      <c r="G153" s="55" t="s">
        <v>369</v>
      </c>
      <c r="H153" s="55" t="s">
        <v>1459</v>
      </c>
      <c r="I153" s="55" t="s">
        <v>369</v>
      </c>
      <c r="J153" s="55" t="s">
        <v>1458</v>
      </c>
      <c r="K153" s="55" t="s">
        <v>369</v>
      </c>
      <c r="L153" s="56">
        <v>75.233531999999997</v>
      </c>
      <c r="M153" s="55" t="s">
        <v>1395</v>
      </c>
      <c r="N153" s="56">
        <v>1098601.0232271</v>
      </c>
      <c r="O153" s="55" t="s">
        <v>1457</v>
      </c>
    </row>
    <row r="154" spans="1:15" ht="25.95" customHeight="1" x14ac:dyDescent="0.25">
      <c r="A154" s="55" t="s">
        <v>1456</v>
      </c>
      <c r="B154" s="58" t="s">
        <v>29</v>
      </c>
      <c r="C154" s="58" t="s">
        <v>1455</v>
      </c>
      <c r="D154" s="58" t="s">
        <v>256</v>
      </c>
      <c r="E154" s="57" t="s">
        <v>97</v>
      </c>
      <c r="F154" s="55" t="s">
        <v>1454</v>
      </c>
      <c r="G154" s="55" t="s">
        <v>369</v>
      </c>
      <c r="H154" s="55" t="s">
        <v>1453</v>
      </c>
      <c r="I154" s="55" t="s">
        <v>369</v>
      </c>
      <c r="J154" s="55" t="s">
        <v>1452</v>
      </c>
      <c r="K154" s="55" t="s">
        <v>369</v>
      </c>
      <c r="L154" s="56">
        <v>69.782340894000001</v>
      </c>
      <c r="M154" s="55" t="s">
        <v>1395</v>
      </c>
      <c r="N154" s="56">
        <v>1098670.8055680001</v>
      </c>
      <c r="O154" s="55" t="s">
        <v>1451</v>
      </c>
    </row>
    <row r="155" spans="1:15" ht="25.95" customHeight="1" x14ac:dyDescent="0.25">
      <c r="A155" s="55" t="s">
        <v>434</v>
      </c>
      <c r="B155" s="58" t="s">
        <v>29</v>
      </c>
      <c r="C155" s="58" t="s">
        <v>433</v>
      </c>
      <c r="D155" s="58" t="s">
        <v>432</v>
      </c>
      <c r="E155" s="57" t="s">
        <v>97</v>
      </c>
      <c r="F155" s="55" t="s">
        <v>1450</v>
      </c>
      <c r="G155" s="55" t="s">
        <v>369</v>
      </c>
      <c r="H155" s="55" t="s">
        <v>755</v>
      </c>
      <c r="I155" s="55" t="s">
        <v>369</v>
      </c>
      <c r="J155" s="55" t="s">
        <v>1449</v>
      </c>
      <c r="K155" s="55" t="s">
        <v>369</v>
      </c>
      <c r="L155" s="56">
        <v>68.783391019000007</v>
      </c>
      <c r="M155" s="55" t="s">
        <v>1395</v>
      </c>
      <c r="N155" s="56">
        <v>1098739.5889590001</v>
      </c>
      <c r="O155" s="55" t="s">
        <v>1445</v>
      </c>
    </row>
    <row r="156" spans="1:15" ht="25.95" customHeight="1" x14ac:dyDescent="0.25">
      <c r="A156" s="55" t="s">
        <v>274</v>
      </c>
      <c r="B156" s="58" t="s">
        <v>29</v>
      </c>
      <c r="C156" s="58" t="s">
        <v>273</v>
      </c>
      <c r="D156" s="58" t="s">
        <v>221</v>
      </c>
      <c r="E156" s="57" t="s">
        <v>72</v>
      </c>
      <c r="F156" s="55" t="s">
        <v>1448</v>
      </c>
      <c r="G156" s="55" t="s">
        <v>369</v>
      </c>
      <c r="H156" s="55" t="s">
        <v>1447</v>
      </c>
      <c r="I156" s="55" t="s">
        <v>369</v>
      </c>
      <c r="J156" s="55" t="s">
        <v>1446</v>
      </c>
      <c r="K156" s="55" t="s">
        <v>369</v>
      </c>
      <c r="L156" s="56">
        <v>68.402121054999995</v>
      </c>
      <c r="M156" s="55" t="s">
        <v>1395</v>
      </c>
      <c r="N156" s="56">
        <v>1098807.9910800999</v>
      </c>
      <c r="O156" s="55" t="s">
        <v>1445</v>
      </c>
    </row>
    <row r="157" spans="1:15" ht="39" customHeight="1" x14ac:dyDescent="0.25">
      <c r="A157" s="55" t="s">
        <v>1444</v>
      </c>
      <c r="B157" s="58" t="s">
        <v>29</v>
      </c>
      <c r="C157" s="58" t="s">
        <v>1443</v>
      </c>
      <c r="D157" s="58" t="s">
        <v>221</v>
      </c>
      <c r="E157" s="57" t="s">
        <v>72</v>
      </c>
      <c r="F157" s="55" t="s">
        <v>1442</v>
      </c>
      <c r="G157" s="55" t="s">
        <v>369</v>
      </c>
      <c r="H157" s="55" t="s">
        <v>1441</v>
      </c>
      <c r="I157" s="55" t="s">
        <v>369</v>
      </c>
      <c r="J157" s="55" t="s">
        <v>1440</v>
      </c>
      <c r="K157" s="55" t="s">
        <v>369</v>
      </c>
      <c r="L157" s="56">
        <v>66.084376176000006</v>
      </c>
      <c r="M157" s="55" t="s">
        <v>1395</v>
      </c>
      <c r="N157" s="56">
        <v>1098874.0754563001</v>
      </c>
      <c r="O157" s="55" t="s">
        <v>1439</v>
      </c>
    </row>
    <row r="158" spans="1:15" ht="25.95" customHeight="1" x14ac:dyDescent="0.25">
      <c r="A158" s="55" t="s">
        <v>1438</v>
      </c>
      <c r="B158" s="58" t="s">
        <v>29</v>
      </c>
      <c r="C158" s="58" t="s">
        <v>1437</v>
      </c>
      <c r="D158" s="58" t="s">
        <v>221</v>
      </c>
      <c r="E158" s="57" t="s">
        <v>1436</v>
      </c>
      <c r="F158" s="55" t="s">
        <v>1435</v>
      </c>
      <c r="G158" s="55" t="s">
        <v>369</v>
      </c>
      <c r="H158" s="55" t="s">
        <v>1434</v>
      </c>
      <c r="I158" s="55" t="s">
        <v>369</v>
      </c>
      <c r="J158" s="55" t="s">
        <v>1433</v>
      </c>
      <c r="K158" s="55" t="s">
        <v>369</v>
      </c>
      <c r="L158" s="56">
        <v>63.749400589999993</v>
      </c>
      <c r="M158" s="55" t="s">
        <v>1395</v>
      </c>
      <c r="N158" s="56">
        <v>1098937.8248568999</v>
      </c>
      <c r="O158" s="55" t="s">
        <v>1431</v>
      </c>
    </row>
    <row r="159" spans="1:15" ht="24" customHeight="1" x14ac:dyDescent="0.25">
      <c r="A159" s="55" t="s">
        <v>459</v>
      </c>
      <c r="B159" s="58" t="s">
        <v>64</v>
      </c>
      <c r="C159" s="58" t="s">
        <v>458</v>
      </c>
      <c r="D159" s="58" t="s">
        <v>221</v>
      </c>
      <c r="E159" s="57" t="s">
        <v>97</v>
      </c>
      <c r="F159" s="55" t="s">
        <v>1407</v>
      </c>
      <c r="G159" s="55" t="s">
        <v>369</v>
      </c>
      <c r="H159" s="55" t="s">
        <v>841</v>
      </c>
      <c r="I159" s="55" t="s">
        <v>369</v>
      </c>
      <c r="J159" s="55" t="s">
        <v>1432</v>
      </c>
      <c r="K159" s="55" t="s">
        <v>369</v>
      </c>
      <c r="L159" s="56">
        <v>63.36</v>
      </c>
      <c r="M159" s="55" t="s">
        <v>1395</v>
      </c>
      <c r="N159" s="56">
        <v>1099001.1848569</v>
      </c>
      <c r="O159" s="55" t="s">
        <v>1431</v>
      </c>
    </row>
    <row r="160" spans="1:15" ht="24" customHeight="1" x14ac:dyDescent="0.25">
      <c r="A160" s="55" t="s">
        <v>1430</v>
      </c>
      <c r="B160" s="58" t="s">
        <v>283</v>
      </c>
      <c r="C160" s="58" t="s">
        <v>1429</v>
      </c>
      <c r="D160" s="58" t="s">
        <v>221</v>
      </c>
      <c r="E160" s="57" t="s">
        <v>47</v>
      </c>
      <c r="F160" s="55" t="s">
        <v>1428</v>
      </c>
      <c r="G160" s="55" t="s">
        <v>369</v>
      </c>
      <c r="H160" s="55" t="s">
        <v>1427</v>
      </c>
      <c r="I160" s="55" t="s">
        <v>369</v>
      </c>
      <c r="J160" s="55" t="s">
        <v>1426</v>
      </c>
      <c r="K160" s="55" t="s">
        <v>369</v>
      </c>
      <c r="L160" s="56">
        <v>62.495693850000002</v>
      </c>
      <c r="M160" s="55" t="s">
        <v>1395</v>
      </c>
      <c r="N160" s="56">
        <v>1099063.6805507999</v>
      </c>
      <c r="O160" s="55" t="s">
        <v>1420</v>
      </c>
    </row>
    <row r="161" spans="1:15" ht="39" customHeight="1" x14ac:dyDescent="0.25">
      <c r="A161" s="55" t="s">
        <v>1425</v>
      </c>
      <c r="B161" s="58" t="s">
        <v>29</v>
      </c>
      <c r="C161" s="58" t="s">
        <v>1424</v>
      </c>
      <c r="D161" s="58" t="s">
        <v>221</v>
      </c>
      <c r="E161" s="57" t="s">
        <v>72</v>
      </c>
      <c r="F161" s="55" t="s">
        <v>1423</v>
      </c>
      <c r="G161" s="55" t="s">
        <v>369</v>
      </c>
      <c r="H161" s="55" t="s">
        <v>1422</v>
      </c>
      <c r="I161" s="55" t="s">
        <v>369</v>
      </c>
      <c r="J161" s="55" t="s">
        <v>1421</v>
      </c>
      <c r="K161" s="55" t="s">
        <v>369</v>
      </c>
      <c r="L161" s="56">
        <v>62.390012763000001</v>
      </c>
      <c r="M161" s="55" t="s">
        <v>1395</v>
      </c>
      <c r="N161" s="56">
        <v>1099126.0705635999</v>
      </c>
      <c r="O161" s="55" t="s">
        <v>1420</v>
      </c>
    </row>
    <row r="162" spans="1:15" ht="25.95" customHeight="1" x14ac:dyDescent="0.25">
      <c r="A162" s="55" t="s">
        <v>1419</v>
      </c>
      <c r="B162" s="58" t="s">
        <v>29</v>
      </c>
      <c r="C162" s="58" t="s">
        <v>1418</v>
      </c>
      <c r="D162" s="58" t="s">
        <v>256</v>
      </c>
      <c r="E162" s="57" t="s">
        <v>97</v>
      </c>
      <c r="F162" s="55" t="s">
        <v>1347</v>
      </c>
      <c r="G162" s="55" t="s">
        <v>369</v>
      </c>
      <c r="H162" s="55" t="s">
        <v>1313</v>
      </c>
      <c r="I162" s="55" t="s">
        <v>369</v>
      </c>
      <c r="J162" s="55" t="s">
        <v>1417</v>
      </c>
      <c r="K162" s="55" t="s">
        <v>369</v>
      </c>
      <c r="L162" s="56">
        <v>61.986960000000003</v>
      </c>
      <c r="M162" s="55" t="s">
        <v>1395</v>
      </c>
      <c r="N162" s="56">
        <v>1099188.0575236001</v>
      </c>
      <c r="O162" s="55" t="s">
        <v>1413</v>
      </c>
    </row>
    <row r="163" spans="1:15" ht="25.95" customHeight="1" x14ac:dyDescent="0.25">
      <c r="A163" s="55" t="s">
        <v>1416</v>
      </c>
      <c r="B163" s="58" t="s">
        <v>106</v>
      </c>
      <c r="C163" s="58" t="s">
        <v>347</v>
      </c>
      <c r="D163" s="58" t="s">
        <v>221</v>
      </c>
      <c r="E163" s="57" t="s">
        <v>139</v>
      </c>
      <c r="F163" s="55" t="s">
        <v>1415</v>
      </c>
      <c r="G163" s="55" t="s">
        <v>369</v>
      </c>
      <c r="H163" s="55" t="s">
        <v>1414</v>
      </c>
      <c r="I163" s="55" t="s">
        <v>369</v>
      </c>
      <c r="J163" s="55" t="s">
        <v>1414</v>
      </c>
      <c r="K163" s="55" t="s">
        <v>369</v>
      </c>
      <c r="L163" s="56">
        <v>61.4328</v>
      </c>
      <c r="M163" s="55" t="s">
        <v>1395</v>
      </c>
      <c r="N163" s="56">
        <v>1099249.4903235999</v>
      </c>
      <c r="O163" s="55" t="s">
        <v>1413</v>
      </c>
    </row>
    <row r="164" spans="1:15" ht="24" customHeight="1" x14ac:dyDescent="0.25">
      <c r="A164" s="55" t="s">
        <v>1412</v>
      </c>
      <c r="B164" s="58" t="s">
        <v>29</v>
      </c>
      <c r="C164" s="58" t="s">
        <v>1411</v>
      </c>
      <c r="D164" s="58" t="s">
        <v>221</v>
      </c>
      <c r="E164" s="57" t="s">
        <v>66</v>
      </c>
      <c r="F164" s="55" t="s">
        <v>1410</v>
      </c>
      <c r="G164" s="55" t="s">
        <v>369</v>
      </c>
      <c r="H164" s="55" t="s">
        <v>1409</v>
      </c>
      <c r="I164" s="55" t="s">
        <v>369</v>
      </c>
      <c r="J164" s="55" t="s">
        <v>1408</v>
      </c>
      <c r="K164" s="55" t="s">
        <v>369</v>
      </c>
      <c r="L164" s="56">
        <v>61.197426</v>
      </c>
      <c r="M164" s="55" t="s">
        <v>1395</v>
      </c>
      <c r="N164" s="56">
        <v>1099310.6877496</v>
      </c>
      <c r="O164" s="55" t="s">
        <v>1405</v>
      </c>
    </row>
    <row r="165" spans="1:15" ht="24" customHeight="1" x14ac:dyDescent="0.25">
      <c r="A165" s="55" t="s">
        <v>453</v>
      </c>
      <c r="B165" s="58" t="s">
        <v>64</v>
      </c>
      <c r="C165" s="58" t="s">
        <v>452</v>
      </c>
      <c r="D165" s="58" t="s">
        <v>221</v>
      </c>
      <c r="E165" s="57" t="s">
        <v>97</v>
      </c>
      <c r="F165" s="55" t="s">
        <v>1407</v>
      </c>
      <c r="G165" s="55" t="s">
        <v>369</v>
      </c>
      <c r="H165" s="55" t="s">
        <v>809</v>
      </c>
      <c r="I165" s="55" t="s">
        <v>369</v>
      </c>
      <c r="J165" s="55" t="s">
        <v>1406</v>
      </c>
      <c r="K165" s="55" t="s">
        <v>369</v>
      </c>
      <c r="L165" s="56">
        <v>59.52</v>
      </c>
      <c r="M165" s="55" t="s">
        <v>1395</v>
      </c>
      <c r="N165" s="56">
        <v>1099370.2077496001</v>
      </c>
      <c r="O165" s="55" t="s">
        <v>1405</v>
      </c>
    </row>
    <row r="166" spans="1:15" ht="24" customHeight="1" x14ac:dyDescent="0.25">
      <c r="A166" s="55" t="s">
        <v>1404</v>
      </c>
      <c r="B166" s="58" t="s">
        <v>283</v>
      </c>
      <c r="C166" s="58" t="s">
        <v>1403</v>
      </c>
      <c r="D166" s="58" t="s">
        <v>256</v>
      </c>
      <c r="E166" s="57" t="s">
        <v>97</v>
      </c>
      <c r="F166" s="55" t="s">
        <v>1402</v>
      </c>
      <c r="G166" s="55" t="s">
        <v>369</v>
      </c>
      <c r="H166" s="55" t="s">
        <v>1401</v>
      </c>
      <c r="I166" s="55" t="s">
        <v>369</v>
      </c>
      <c r="J166" s="55" t="s">
        <v>1400</v>
      </c>
      <c r="K166" s="55" t="s">
        <v>369</v>
      </c>
      <c r="L166" s="56">
        <v>58.633395839999999</v>
      </c>
      <c r="M166" s="55" t="s">
        <v>1395</v>
      </c>
      <c r="N166" s="56">
        <v>1099428.8411454</v>
      </c>
      <c r="O166" s="55" t="s">
        <v>1399</v>
      </c>
    </row>
    <row r="167" spans="1:15" ht="24" customHeight="1" x14ac:dyDescent="0.25">
      <c r="A167" s="55" t="s">
        <v>474</v>
      </c>
      <c r="B167" s="58" t="s">
        <v>64</v>
      </c>
      <c r="C167" s="58" t="s">
        <v>473</v>
      </c>
      <c r="D167" s="58" t="s">
        <v>221</v>
      </c>
      <c r="E167" s="57" t="s">
        <v>243</v>
      </c>
      <c r="F167" s="55" t="s">
        <v>1398</v>
      </c>
      <c r="G167" s="55" t="s">
        <v>369</v>
      </c>
      <c r="H167" s="55" t="s">
        <v>1397</v>
      </c>
      <c r="I167" s="55" t="s">
        <v>369</v>
      </c>
      <c r="J167" s="55" t="s">
        <v>1396</v>
      </c>
      <c r="K167" s="55" t="s">
        <v>369</v>
      </c>
      <c r="L167" s="56">
        <v>58.473999999999997</v>
      </c>
      <c r="M167" s="55" t="s">
        <v>1395</v>
      </c>
      <c r="N167" s="56">
        <v>1099487.3151453999</v>
      </c>
      <c r="O167" s="55" t="s">
        <v>1386</v>
      </c>
    </row>
    <row r="168" spans="1:15" ht="25.95" customHeight="1" x14ac:dyDescent="0.25">
      <c r="A168" s="55" t="s">
        <v>1394</v>
      </c>
      <c r="B168" s="58" t="s">
        <v>29</v>
      </c>
      <c r="C168" s="58" t="s">
        <v>1393</v>
      </c>
      <c r="D168" s="58" t="s">
        <v>256</v>
      </c>
      <c r="E168" s="57" t="s">
        <v>97</v>
      </c>
      <c r="F168" s="55" t="s">
        <v>1330</v>
      </c>
      <c r="G168" s="55" t="s">
        <v>369</v>
      </c>
      <c r="H168" s="55" t="s">
        <v>860</v>
      </c>
      <c r="I168" s="55" t="s">
        <v>369</v>
      </c>
      <c r="J168" s="55" t="s">
        <v>1392</v>
      </c>
      <c r="K168" s="55" t="s">
        <v>369</v>
      </c>
      <c r="L168" s="56">
        <v>54.234290346000002</v>
      </c>
      <c r="M168" s="55" t="s">
        <v>741</v>
      </c>
      <c r="N168" s="56">
        <v>1099541.5494357999</v>
      </c>
      <c r="O168" s="55" t="s">
        <v>1386</v>
      </c>
    </row>
    <row r="169" spans="1:15" ht="25.95" customHeight="1" x14ac:dyDescent="0.25">
      <c r="A169" s="55" t="s">
        <v>1391</v>
      </c>
      <c r="B169" s="58" t="s">
        <v>29</v>
      </c>
      <c r="C169" s="58" t="s">
        <v>1390</v>
      </c>
      <c r="D169" s="58" t="s">
        <v>221</v>
      </c>
      <c r="E169" s="57" t="s">
        <v>66</v>
      </c>
      <c r="F169" s="55" t="s">
        <v>1389</v>
      </c>
      <c r="G169" s="55" t="s">
        <v>369</v>
      </c>
      <c r="H169" s="55" t="s">
        <v>1388</v>
      </c>
      <c r="I169" s="55" t="s">
        <v>369</v>
      </c>
      <c r="J169" s="55" t="s">
        <v>1387</v>
      </c>
      <c r="K169" s="55" t="s">
        <v>369</v>
      </c>
      <c r="L169" s="56">
        <v>49.743476999999999</v>
      </c>
      <c r="M169" s="55" t="s">
        <v>741</v>
      </c>
      <c r="N169" s="56">
        <v>1099591.2929128001</v>
      </c>
      <c r="O169" s="55" t="s">
        <v>1386</v>
      </c>
    </row>
    <row r="170" spans="1:15" ht="25.95" customHeight="1" x14ac:dyDescent="0.25">
      <c r="A170" s="55" t="s">
        <v>260</v>
      </c>
      <c r="B170" s="58" t="s">
        <v>106</v>
      </c>
      <c r="C170" s="58" t="s">
        <v>259</v>
      </c>
      <c r="D170" s="58" t="s">
        <v>256</v>
      </c>
      <c r="E170" s="57" t="s">
        <v>66</v>
      </c>
      <c r="F170" s="55" t="s">
        <v>1223</v>
      </c>
      <c r="G170" s="55" t="s">
        <v>1222</v>
      </c>
      <c r="H170" s="55" t="s">
        <v>1385</v>
      </c>
      <c r="I170" s="55" t="s">
        <v>1384</v>
      </c>
      <c r="J170" s="55" t="s">
        <v>1383</v>
      </c>
      <c r="K170" s="55" t="s">
        <v>1382</v>
      </c>
      <c r="L170" s="56">
        <v>49.433599999999998</v>
      </c>
      <c r="M170" s="55" t="s">
        <v>741</v>
      </c>
      <c r="N170" s="56">
        <v>1099640.7265128</v>
      </c>
      <c r="O170" s="55" t="s">
        <v>1377</v>
      </c>
    </row>
    <row r="171" spans="1:15" ht="25.95" customHeight="1" x14ac:dyDescent="0.25">
      <c r="A171" s="55" t="s">
        <v>1381</v>
      </c>
      <c r="B171" s="58" t="s">
        <v>29</v>
      </c>
      <c r="C171" s="58" t="s">
        <v>1380</v>
      </c>
      <c r="D171" s="58" t="s">
        <v>221</v>
      </c>
      <c r="E171" s="57" t="s">
        <v>66</v>
      </c>
      <c r="F171" s="55" t="s">
        <v>810</v>
      </c>
      <c r="G171" s="55" t="s">
        <v>369</v>
      </c>
      <c r="H171" s="55" t="s">
        <v>1379</v>
      </c>
      <c r="I171" s="55" t="s">
        <v>369</v>
      </c>
      <c r="J171" s="55" t="s">
        <v>1378</v>
      </c>
      <c r="K171" s="55" t="s">
        <v>369</v>
      </c>
      <c r="L171" s="56">
        <v>49.134816000000001</v>
      </c>
      <c r="M171" s="55" t="s">
        <v>741</v>
      </c>
      <c r="N171" s="56">
        <v>1099689.8613288</v>
      </c>
      <c r="O171" s="55" t="s">
        <v>1377</v>
      </c>
    </row>
    <row r="172" spans="1:15" ht="25.95" customHeight="1" x14ac:dyDescent="0.25">
      <c r="A172" s="55" t="s">
        <v>1376</v>
      </c>
      <c r="B172" s="58" t="s">
        <v>29</v>
      </c>
      <c r="C172" s="58" t="s">
        <v>1375</v>
      </c>
      <c r="D172" s="58" t="s">
        <v>221</v>
      </c>
      <c r="E172" s="57" t="s">
        <v>72</v>
      </c>
      <c r="F172" s="55" t="s">
        <v>1374</v>
      </c>
      <c r="G172" s="55" t="s">
        <v>369</v>
      </c>
      <c r="H172" s="55" t="s">
        <v>1373</v>
      </c>
      <c r="I172" s="55" t="s">
        <v>369</v>
      </c>
      <c r="J172" s="55" t="s">
        <v>1372</v>
      </c>
      <c r="K172" s="55" t="s">
        <v>369</v>
      </c>
      <c r="L172" s="56">
        <v>49.023730227000001</v>
      </c>
      <c r="M172" s="55" t="s">
        <v>741</v>
      </c>
      <c r="N172" s="56">
        <v>1099738.885059</v>
      </c>
      <c r="O172" s="55" t="s">
        <v>1366</v>
      </c>
    </row>
    <row r="173" spans="1:15" ht="39" customHeight="1" x14ac:dyDescent="0.25">
      <c r="A173" s="55" t="s">
        <v>1371</v>
      </c>
      <c r="B173" s="58" t="s">
        <v>29</v>
      </c>
      <c r="C173" s="58" t="s">
        <v>1370</v>
      </c>
      <c r="D173" s="58" t="s">
        <v>221</v>
      </c>
      <c r="E173" s="57" t="s">
        <v>66</v>
      </c>
      <c r="F173" s="55" t="s">
        <v>1369</v>
      </c>
      <c r="G173" s="55" t="s">
        <v>369</v>
      </c>
      <c r="H173" s="55" t="s">
        <v>1368</v>
      </c>
      <c r="I173" s="55" t="s">
        <v>369</v>
      </c>
      <c r="J173" s="55" t="s">
        <v>1367</v>
      </c>
      <c r="K173" s="55" t="s">
        <v>369</v>
      </c>
      <c r="L173" s="56">
        <v>48.397691999999999</v>
      </c>
      <c r="M173" s="55" t="s">
        <v>741</v>
      </c>
      <c r="N173" s="56">
        <v>1099787.282751</v>
      </c>
      <c r="O173" s="55" t="s">
        <v>1366</v>
      </c>
    </row>
    <row r="174" spans="1:15" ht="25.95" customHeight="1" x14ac:dyDescent="0.25">
      <c r="A174" s="55" t="s">
        <v>264</v>
      </c>
      <c r="B174" s="58" t="s">
        <v>106</v>
      </c>
      <c r="C174" s="58" t="s">
        <v>422</v>
      </c>
      <c r="D174" s="58" t="s">
        <v>256</v>
      </c>
      <c r="E174" s="57" t="s">
        <v>66</v>
      </c>
      <c r="F174" s="55" t="s">
        <v>1223</v>
      </c>
      <c r="G174" s="55" t="s">
        <v>1222</v>
      </c>
      <c r="H174" s="55" t="s">
        <v>1365</v>
      </c>
      <c r="I174" s="55" t="s">
        <v>809</v>
      </c>
      <c r="J174" s="55" t="s">
        <v>1364</v>
      </c>
      <c r="K174" s="55" t="s">
        <v>1363</v>
      </c>
      <c r="L174" s="56">
        <v>46.143000000000001</v>
      </c>
      <c r="M174" s="55" t="s">
        <v>741</v>
      </c>
      <c r="N174" s="56">
        <v>1099833.4257509999</v>
      </c>
      <c r="O174" s="55" t="s">
        <v>1355</v>
      </c>
    </row>
    <row r="175" spans="1:15" ht="39" customHeight="1" x14ac:dyDescent="0.25">
      <c r="A175" s="55" t="s">
        <v>597</v>
      </c>
      <c r="B175" s="58" t="s">
        <v>29</v>
      </c>
      <c r="C175" s="58" t="s">
        <v>596</v>
      </c>
      <c r="D175" s="58" t="s">
        <v>221</v>
      </c>
      <c r="E175" s="57" t="s">
        <v>66</v>
      </c>
      <c r="F175" s="55" t="s">
        <v>796</v>
      </c>
      <c r="G175" s="55" t="s">
        <v>369</v>
      </c>
      <c r="H175" s="55" t="s">
        <v>1362</v>
      </c>
      <c r="I175" s="55" t="s">
        <v>369</v>
      </c>
      <c r="J175" s="55" t="s">
        <v>1361</v>
      </c>
      <c r="K175" s="55" t="s">
        <v>369</v>
      </c>
      <c r="L175" s="56">
        <v>45.666125999999998</v>
      </c>
      <c r="M175" s="55" t="s">
        <v>741</v>
      </c>
      <c r="N175" s="56">
        <v>1099879.0918769999</v>
      </c>
      <c r="O175" s="55" t="s">
        <v>1355</v>
      </c>
    </row>
    <row r="176" spans="1:15" ht="24" customHeight="1" x14ac:dyDescent="0.25">
      <c r="A176" s="55" t="s">
        <v>1360</v>
      </c>
      <c r="B176" s="58" t="s">
        <v>283</v>
      </c>
      <c r="C176" s="58" t="s">
        <v>1359</v>
      </c>
      <c r="D176" s="58" t="s">
        <v>256</v>
      </c>
      <c r="E176" s="57" t="s">
        <v>97</v>
      </c>
      <c r="F176" s="55" t="s">
        <v>1358</v>
      </c>
      <c r="G176" s="55" t="s">
        <v>369</v>
      </c>
      <c r="H176" s="55" t="s">
        <v>1357</v>
      </c>
      <c r="I176" s="55" t="s">
        <v>369</v>
      </c>
      <c r="J176" s="55" t="s">
        <v>1356</v>
      </c>
      <c r="K176" s="55" t="s">
        <v>369</v>
      </c>
      <c r="L176" s="56">
        <v>44.659446148999997</v>
      </c>
      <c r="M176" s="55" t="s">
        <v>741</v>
      </c>
      <c r="N176" s="56">
        <v>1099923.7513232001</v>
      </c>
      <c r="O176" s="55" t="s">
        <v>1355</v>
      </c>
    </row>
    <row r="177" spans="1:15" ht="39" customHeight="1" x14ac:dyDescent="0.25">
      <c r="A177" s="55" t="s">
        <v>1354</v>
      </c>
      <c r="B177" s="58" t="s">
        <v>29</v>
      </c>
      <c r="C177" s="58" t="s">
        <v>1353</v>
      </c>
      <c r="D177" s="58" t="s">
        <v>221</v>
      </c>
      <c r="E177" s="57" t="s">
        <v>66</v>
      </c>
      <c r="F177" s="55" t="s">
        <v>1352</v>
      </c>
      <c r="G177" s="55" t="s">
        <v>369</v>
      </c>
      <c r="H177" s="55" t="s">
        <v>1351</v>
      </c>
      <c r="I177" s="55" t="s">
        <v>369</v>
      </c>
      <c r="J177" s="55" t="s">
        <v>1350</v>
      </c>
      <c r="K177" s="55" t="s">
        <v>369</v>
      </c>
      <c r="L177" s="56">
        <v>43.635455999999998</v>
      </c>
      <c r="M177" s="55" t="s">
        <v>741</v>
      </c>
      <c r="N177" s="56">
        <v>1099967.3867792001</v>
      </c>
      <c r="O177" s="55" t="s">
        <v>1345</v>
      </c>
    </row>
    <row r="178" spans="1:15" ht="25.95" customHeight="1" x14ac:dyDescent="0.25">
      <c r="A178" s="55" t="s">
        <v>1349</v>
      </c>
      <c r="B178" s="58" t="s">
        <v>29</v>
      </c>
      <c r="C178" s="58" t="s">
        <v>1348</v>
      </c>
      <c r="D178" s="58" t="s">
        <v>256</v>
      </c>
      <c r="E178" s="57" t="s">
        <v>97</v>
      </c>
      <c r="F178" s="55" t="s">
        <v>1347</v>
      </c>
      <c r="G178" s="55" t="s">
        <v>369</v>
      </c>
      <c r="H178" s="55" t="s">
        <v>865</v>
      </c>
      <c r="I178" s="55" t="s">
        <v>369</v>
      </c>
      <c r="J178" s="55" t="s">
        <v>1346</v>
      </c>
      <c r="K178" s="55" t="s">
        <v>369</v>
      </c>
      <c r="L178" s="56">
        <v>43.169490000000003</v>
      </c>
      <c r="M178" s="55" t="s">
        <v>741</v>
      </c>
      <c r="N178" s="56">
        <v>1100010.5562692001</v>
      </c>
      <c r="O178" s="55" t="s">
        <v>1345</v>
      </c>
    </row>
    <row r="179" spans="1:15" ht="24" customHeight="1" x14ac:dyDescent="0.25">
      <c r="A179" s="55" t="s">
        <v>1344</v>
      </c>
      <c r="B179" s="58" t="s">
        <v>29</v>
      </c>
      <c r="C179" s="58" t="s">
        <v>1343</v>
      </c>
      <c r="D179" s="58" t="s">
        <v>217</v>
      </c>
      <c r="E179" s="57" t="s">
        <v>97</v>
      </c>
      <c r="F179" s="55" t="s">
        <v>1342</v>
      </c>
      <c r="G179" s="55" t="s">
        <v>369</v>
      </c>
      <c r="H179" s="55" t="s">
        <v>1341</v>
      </c>
      <c r="I179" s="55" t="s">
        <v>369</v>
      </c>
      <c r="J179" s="55" t="s">
        <v>1340</v>
      </c>
      <c r="K179" s="55" t="s">
        <v>369</v>
      </c>
      <c r="L179" s="56">
        <v>42.009663234000001</v>
      </c>
      <c r="M179" s="55" t="s">
        <v>741</v>
      </c>
      <c r="N179" s="56">
        <v>1100052.5659324001</v>
      </c>
      <c r="O179" s="55" t="s">
        <v>1333</v>
      </c>
    </row>
    <row r="180" spans="1:15" ht="24" customHeight="1" x14ac:dyDescent="0.25">
      <c r="A180" s="55" t="s">
        <v>482</v>
      </c>
      <c r="B180" s="58" t="s">
        <v>64</v>
      </c>
      <c r="C180" s="58" t="s">
        <v>481</v>
      </c>
      <c r="D180" s="58" t="s">
        <v>221</v>
      </c>
      <c r="E180" s="57" t="s">
        <v>302</v>
      </c>
      <c r="F180" s="55" t="s">
        <v>1339</v>
      </c>
      <c r="G180" s="55" t="s">
        <v>369</v>
      </c>
      <c r="H180" s="55" t="s">
        <v>1338</v>
      </c>
      <c r="I180" s="55" t="s">
        <v>369</v>
      </c>
      <c r="J180" s="55" t="s">
        <v>1337</v>
      </c>
      <c r="K180" s="55" t="s">
        <v>369</v>
      </c>
      <c r="L180" s="56">
        <v>41.641289999999998</v>
      </c>
      <c r="M180" s="55" t="s">
        <v>741</v>
      </c>
      <c r="N180" s="56">
        <v>1100094.2072224</v>
      </c>
      <c r="O180" s="55" t="s">
        <v>1333</v>
      </c>
    </row>
    <row r="181" spans="1:15" ht="25.95" customHeight="1" x14ac:dyDescent="0.25">
      <c r="A181" s="55" t="s">
        <v>469</v>
      </c>
      <c r="B181" s="58" t="s">
        <v>64</v>
      </c>
      <c r="C181" s="58" t="s">
        <v>468</v>
      </c>
      <c r="D181" s="58" t="s">
        <v>221</v>
      </c>
      <c r="E181" s="57" t="s">
        <v>97</v>
      </c>
      <c r="F181" s="55" t="s">
        <v>1336</v>
      </c>
      <c r="G181" s="55" t="s">
        <v>369</v>
      </c>
      <c r="H181" s="55" t="s">
        <v>1335</v>
      </c>
      <c r="I181" s="55" t="s">
        <v>369</v>
      </c>
      <c r="J181" s="55" t="s">
        <v>1334</v>
      </c>
      <c r="K181" s="55" t="s">
        <v>369</v>
      </c>
      <c r="L181" s="56">
        <v>41.3568</v>
      </c>
      <c r="M181" s="55" t="s">
        <v>741</v>
      </c>
      <c r="N181" s="56">
        <v>1100135.5640224</v>
      </c>
      <c r="O181" s="55" t="s">
        <v>1333</v>
      </c>
    </row>
    <row r="182" spans="1:15" ht="25.95" customHeight="1" x14ac:dyDescent="0.25">
      <c r="A182" s="55" t="s">
        <v>1332</v>
      </c>
      <c r="B182" s="58" t="s">
        <v>29</v>
      </c>
      <c r="C182" s="58" t="s">
        <v>1331</v>
      </c>
      <c r="D182" s="58" t="s">
        <v>256</v>
      </c>
      <c r="E182" s="57" t="s">
        <v>97</v>
      </c>
      <c r="F182" s="55" t="s">
        <v>1330</v>
      </c>
      <c r="G182" s="55" t="s">
        <v>369</v>
      </c>
      <c r="H182" s="55" t="s">
        <v>1325</v>
      </c>
      <c r="I182" s="55" t="s">
        <v>369</v>
      </c>
      <c r="J182" s="55" t="s">
        <v>1329</v>
      </c>
      <c r="K182" s="55" t="s">
        <v>369</v>
      </c>
      <c r="L182" s="56">
        <v>40.913587454000002</v>
      </c>
      <c r="M182" s="55" t="s">
        <v>741</v>
      </c>
      <c r="N182" s="56">
        <v>1100176.4776099001</v>
      </c>
      <c r="O182" s="55" t="s">
        <v>1323</v>
      </c>
    </row>
    <row r="183" spans="1:15" ht="24" customHeight="1" x14ac:dyDescent="0.25">
      <c r="A183" s="55" t="s">
        <v>1328</v>
      </c>
      <c r="B183" s="58" t="s">
        <v>29</v>
      </c>
      <c r="C183" s="58" t="s">
        <v>1327</v>
      </c>
      <c r="D183" s="58" t="s">
        <v>221</v>
      </c>
      <c r="E183" s="57" t="s">
        <v>243</v>
      </c>
      <c r="F183" s="55" t="s">
        <v>1326</v>
      </c>
      <c r="G183" s="55" t="s">
        <v>369</v>
      </c>
      <c r="H183" s="55" t="s">
        <v>1325</v>
      </c>
      <c r="I183" s="55" t="s">
        <v>369</v>
      </c>
      <c r="J183" s="55" t="s">
        <v>1324</v>
      </c>
      <c r="K183" s="55" t="s">
        <v>369</v>
      </c>
      <c r="L183" s="56">
        <v>40.309612807999997</v>
      </c>
      <c r="M183" s="55" t="s">
        <v>741</v>
      </c>
      <c r="N183" s="56">
        <v>1100216.7872227</v>
      </c>
      <c r="O183" s="55" t="s">
        <v>1323</v>
      </c>
    </row>
    <row r="184" spans="1:15" ht="24" customHeight="1" x14ac:dyDescent="0.25">
      <c r="A184" s="55" t="s">
        <v>1322</v>
      </c>
      <c r="B184" s="58" t="s">
        <v>29</v>
      </c>
      <c r="C184" s="58" t="s">
        <v>1321</v>
      </c>
      <c r="D184" s="58" t="s">
        <v>217</v>
      </c>
      <c r="E184" s="57" t="s">
        <v>97</v>
      </c>
      <c r="F184" s="55" t="s">
        <v>1320</v>
      </c>
      <c r="G184" s="55" t="s">
        <v>369</v>
      </c>
      <c r="H184" s="55" t="s">
        <v>1010</v>
      </c>
      <c r="I184" s="55" t="s">
        <v>369</v>
      </c>
      <c r="J184" s="55" t="s">
        <v>1319</v>
      </c>
      <c r="K184" s="55" t="s">
        <v>369</v>
      </c>
      <c r="L184" s="56">
        <v>39.007248654999998</v>
      </c>
      <c r="M184" s="55" t="s">
        <v>741</v>
      </c>
      <c r="N184" s="56">
        <v>1100255.7944714001</v>
      </c>
      <c r="O184" s="55" t="s">
        <v>1311</v>
      </c>
    </row>
    <row r="185" spans="1:15" ht="25.95" customHeight="1" x14ac:dyDescent="0.25">
      <c r="A185" s="55" t="s">
        <v>1318</v>
      </c>
      <c r="B185" s="58" t="s">
        <v>29</v>
      </c>
      <c r="C185" s="58" t="s">
        <v>1317</v>
      </c>
      <c r="D185" s="58" t="s">
        <v>256</v>
      </c>
      <c r="E185" s="57" t="s">
        <v>97</v>
      </c>
      <c r="F185" s="55" t="s">
        <v>1314</v>
      </c>
      <c r="G185" s="55" t="s">
        <v>369</v>
      </c>
      <c r="H185" s="55" t="s">
        <v>1313</v>
      </c>
      <c r="I185" s="55" t="s">
        <v>369</v>
      </c>
      <c r="J185" s="55" t="s">
        <v>1312</v>
      </c>
      <c r="K185" s="55" t="s">
        <v>369</v>
      </c>
      <c r="L185" s="56">
        <v>38.684518487999995</v>
      </c>
      <c r="M185" s="55" t="s">
        <v>741</v>
      </c>
      <c r="N185" s="56">
        <v>1100294.4789899001</v>
      </c>
      <c r="O185" s="55" t="s">
        <v>1311</v>
      </c>
    </row>
    <row r="186" spans="1:15" ht="25.95" customHeight="1" x14ac:dyDescent="0.25">
      <c r="A186" s="55" t="s">
        <v>1316</v>
      </c>
      <c r="B186" s="58" t="s">
        <v>29</v>
      </c>
      <c r="C186" s="58" t="s">
        <v>1315</v>
      </c>
      <c r="D186" s="58" t="s">
        <v>256</v>
      </c>
      <c r="E186" s="57" t="s">
        <v>97</v>
      </c>
      <c r="F186" s="55" t="s">
        <v>1314</v>
      </c>
      <c r="G186" s="55" t="s">
        <v>369</v>
      </c>
      <c r="H186" s="55" t="s">
        <v>1313</v>
      </c>
      <c r="I186" s="55" t="s">
        <v>369</v>
      </c>
      <c r="J186" s="55" t="s">
        <v>1312</v>
      </c>
      <c r="K186" s="55" t="s">
        <v>369</v>
      </c>
      <c r="L186" s="56">
        <v>38.684518487999995</v>
      </c>
      <c r="M186" s="55" t="s">
        <v>741</v>
      </c>
      <c r="N186" s="56">
        <v>1100333.1635084001</v>
      </c>
      <c r="O186" s="55" t="s">
        <v>1311</v>
      </c>
    </row>
    <row r="187" spans="1:15" ht="25.95" customHeight="1" x14ac:dyDescent="0.25">
      <c r="A187" s="55" t="s">
        <v>1310</v>
      </c>
      <c r="B187" s="58" t="s">
        <v>29</v>
      </c>
      <c r="C187" s="58" t="s">
        <v>1309</v>
      </c>
      <c r="D187" s="58" t="s">
        <v>221</v>
      </c>
      <c r="E187" s="57" t="s">
        <v>72</v>
      </c>
      <c r="F187" s="55" t="s">
        <v>1308</v>
      </c>
      <c r="G187" s="55" t="s">
        <v>369</v>
      </c>
      <c r="H187" s="55" t="s">
        <v>1307</v>
      </c>
      <c r="I187" s="55" t="s">
        <v>369</v>
      </c>
      <c r="J187" s="55" t="s">
        <v>1306</v>
      </c>
      <c r="K187" s="55" t="s">
        <v>369</v>
      </c>
      <c r="L187" s="56">
        <v>38.156132909999997</v>
      </c>
      <c r="M187" s="55" t="s">
        <v>741</v>
      </c>
      <c r="N187" s="56">
        <v>1100371.3196413</v>
      </c>
      <c r="O187" s="55" t="s">
        <v>1295</v>
      </c>
    </row>
    <row r="188" spans="1:15" ht="24" customHeight="1" x14ac:dyDescent="0.25">
      <c r="A188" s="55" t="s">
        <v>1305</v>
      </c>
      <c r="B188" s="58" t="s">
        <v>29</v>
      </c>
      <c r="C188" s="58" t="s">
        <v>1304</v>
      </c>
      <c r="D188" s="58" t="s">
        <v>217</v>
      </c>
      <c r="E188" s="57" t="s">
        <v>97</v>
      </c>
      <c r="F188" s="55" t="s">
        <v>1303</v>
      </c>
      <c r="G188" s="55" t="s">
        <v>369</v>
      </c>
      <c r="H188" s="55" t="s">
        <v>1302</v>
      </c>
      <c r="I188" s="55" t="s">
        <v>369</v>
      </c>
      <c r="J188" s="55" t="s">
        <v>1301</v>
      </c>
      <c r="K188" s="55" t="s">
        <v>369</v>
      </c>
      <c r="L188" s="56">
        <v>37.166337390000002</v>
      </c>
      <c r="M188" s="55" t="s">
        <v>741</v>
      </c>
      <c r="N188" s="56">
        <v>1100408.4859787</v>
      </c>
      <c r="O188" s="55" t="s">
        <v>1295</v>
      </c>
    </row>
    <row r="189" spans="1:15" ht="25.95" customHeight="1" x14ac:dyDescent="0.25">
      <c r="A189" s="55" t="s">
        <v>1300</v>
      </c>
      <c r="B189" s="58" t="s">
        <v>29</v>
      </c>
      <c r="C189" s="58" t="s">
        <v>1299</v>
      </c>
      <c r="D189" s="58" t="s">
        <v>221</v>
      </c>
      <c r="E189" s="57" t="s">
        <v>66</v>
      </c>
      <c r="F189" s="55" t="s">
        <v>1298</v>
      </c>
      <c r="G189" s="55" t="s">
        <v>369</v>
      </c>
      <c r="H189" s="55" t="s">
        <v>1297</v>
      </c>
      <c r="I189" s="55" t="s">
        <v>369</v>
      </c>
      <c r="J189" s="55" t="s">
        <v>1296</v>
      </c>
      <c r="K189" s="55" t="s">
        <v>369</v>
      </c>
      <c r="L189" s="56">
        <v>36.766371155999998</v>
      </c>
      <c r="M189" s="55" t="s">
        <v>741</v>
      </c>
      <c r="N189" s="56">
        <v>1100445.2523499001</v>
      </c>
      <c r="O189" s="55" t="s">
        <v>1295</v>
      </c>
    </row>
    <row r="190" spans="1:15" ht="39" customHeight="1" x14ac:dyDescent="0.25">
      <c r="A190" s="55" t="s">
        <v>1294</v>
      </c>
      <c r="B190" s="58" t="s">
        <v>29</v>
      </c>
      <c r="C190" s="58" t="s">
        <v>1293</v>
      </c>
      <c r="D190" s="58" t="s">
        <v>221</v>
      </c>
      <c r="E190" s="57" t="s">
        <v>66</v>
      </c>
      <c r="F190" s="55" t="s">
        <v>1292</v>
      </c>
      <c r="G190" s="55" t="s">
        <v>369</v>
      </c>
      <c r="H190" s="55" t="s">
        <v>1291</v>
      </c>
      <c r="I190" s="55" t="s">
        <v>369</v>
      </c>
      <c r="J190" s="55" t="s">
        <v>1290</v>
      </c>
      <c r="K190" s="55" t="s">
        <v>369</v>
      </c>
      <c r="L190" s="56">
        <v>36.299999999999997</v>
      </c>
      <c r="M190" s="55" t="s">
        <v>741</v>
      </c>
      <c r="N190" s="56">
        <v>1100481.5523498999</v>
      </c>
      <c r="O190" s="55" t="s">
        <v>1280</v>
      </c>
    </row>
    <row r="191" spans="1:15" ht="25.95" customHeight="1" x14ac:dyDescent="0.25">
      <c r="A191" s="55" t="s">
        <v>1289</v>
      </c>
      <c r="B191" s="58" t="s">
        <v>29</v>
      </c>
      <c r="C191" s="58" t="s">
        <v>1288</v>
      </c>
      <c r="D191" s="58" t="s">
        <v>221</v>
      </c>
      <c r="E191" s="57" t="s">
        <v>1287</v>
      </c>
      <c r="F191" s="55" t="s">
        <v>1286</v>
      </c>
      <c r="G191" s="55" t="s">
        <v>369</v>
      </c>
      <c r="H191" s="55" t="s">
        <v>1285</v>
      </c>
      <c r="I191" s="55" t="s">
        <v>369</v>
      </c>
      <c r="J191" s="55" t="s">
        <v>1284</v>
      </c>
      <c r="K191" s="55" t="s">
        <v>369</v>
      </c>
      <c r="L191" s="56">
        <v>35.670173069999997</v>
      </c>
      <c r="M191" s="55" t="s">
        <v>741</v>
      </c>
      <c r="N191" s="56">
        <v>1100517.2225230001</v>
      </c>
      <c r="O191" s="55" t="s">
        <v>1280</v>
      </c>
    </row>
    <row r="192" spans="1:15" ht="24" customHeight="1" x14ac:dyDescent="0.25">
      <c r="A192" s="55" t="s">
        <v>492</v>
      </c>
      <c r="B192" s="58" t="s">
        <v>64</v>
      </c>
      <c r="C192" s="58" t="s">
        <v>491</v>
      </c>
      <c r="D192" s="58" t="s">
        <v>217</v>
      </c>
      <c r="E192" s="57" t="s">
        <v>97</v>
      </c>
      <c r="F192" s="55" t="s">
        <v>1283</v>
      </c>
      <c r="G192" s="55" t="s">
        <v>369</v>
      </c>
      <c r="H192" s="55" t="s">
        <v>1282</v>
      </c>
      <c r="I192" s="55" t="s">
        <v>369</v>
      </c>
      <c r="J192" s="55" t="s">
        <v>1281</v>
      </c>
      <c r="K192" s="55" t="s">
        <v>369</v>
      </c>
      <c r="L192" s="56">
        <v>35.631860000000003</v>
      </c>
      <c r="M192" s="55" t="s">
        <v>741</v>
      </c>
      <c r="N192" s="56">
        <v>1100552.8543829999</v>
      </c>
      <c r="O192" s="55" t="s">
        <v>1280</v>
      </c>
    </row>
    <row r="193" spans="1:15" ht="39" customHeight="1" x14ac:dyDescent="0.25">
      <c r="A193" s="55" t="s">
        <v>1279</v>
      </c>
      <c r="B193" s="58" t="s">
        <v>29</v>
      </c>
      <c r="C193" s="58" t="s">
        <v>1278</v>
      </c>
      <c r="D193" s="58" t="s">
        <v>221</v>
      </c>
      <c r="E193" s="57" t="s">
        <v>66</v>
      </c>
      <c r="F193" s="55" t="s">
        <v>1053</v>
      </c>
      <c r="G193" s="55" t="s">
        <v>369</v>
      </c>
      <c r="H193" s="55" t="s">
        <v>1277</v>
      </c>
      <c r="I193" s="55" t="s">
        <v>369</v>
      </c>
      <c r="J193" s="55" t="s">
        <v>1276</v>
      </c>
      <c r="K193" s="55" t="s">
        <v>369</v>
      </c>
      <c r="L193" s="56">
        <v>34.876212000000002</v>
      </c>
      <c r="M193" s="55" t="s">
        <v>741</v>
      </c>
      <c r="N193" s="56">
        <v>1100587.7305950001</v>
      </c>
      <c r="O193" s="55" t="s">
        <v>1260</v>
      </c>
    </row>
    <row r="194" spans="1:15" ht="25.95" customHeight="1" x14ac:dyDescent="0.25">
      <c r="A194" s="55" t="s">
        <v>1275</v>
      </c>
      <c r="B194" s="58" t="s">
        <v>29</v>
      </c>
      <c r="C194" s="58" t="s">
        <v>1274</v>
      </c>
      <c r="D194" s="58" t="s">
        <v>221</v>
      </c>
      <c r="E194" s="57" t="s">
        <v>243</v>
      </c>
      <c r="F194" s="55" t="s">
        <v>1273</v>
      </c>
      <c r="G194" s="55" t="s">
        <v>369</v>
      </c>
      <c r="H194" s="55" t="s">
        <v>1272</v>
      </c>
      <c r="I194" s="55" t="s">
        <v>369</v>
      </c>
      <c r="J194" s="55" t="s">
        <v>1271</v>
      </c>
      <c r="K194" s="55" t="s">
        <v>369</v>
      </c>
      <c r="L194" s="56">
        <v>34.77598236</v>
      </c>
      <c r="M194" s="55" t="s">
        <v>741</v>
      </c>
      <c r="N194" s="56">
        <v>1100622.5065774</v>
      </c>
      <c r="O194" s="55" t="s">
        <v>1260</v>
      </c>
    </row>
    <row r="195" spans="1:15" ht="25.95" customHeight="1" x14ac:dyDescent="0.25">
      <c r="A195" s="55" t="s">
        <v>1270</v>
      </c>
      <c r="B195" s="58" t="s">
        <v>29</v>
      </c>
      <c r="C195" s="58" t="s">
        <v>1269</v>
      </c>
      <c r="D195" s="58" t="s">
        <v>221</v>
      </c>
      <c r="E195" s="57" t="s">
        <v>66</v>
      </c>
      <c r="F195" s="55" t="s">
        <v>1268</v>
      </c>
      <c r="G195" s="55" t="s">
        <v>369</v>
      </c>
      <c r="H195" s="55" t="s">
        <v>1267</v>
      </c>
      <c r="I195" s="55" t="s">
        <v>369</v>
      </c>
      <c r="J195" s="55" t="s">
        <v>1266</v>
      </c>
      <c r="K195" s="55" t="s">
        <v>369</v>
      </c>
      <c r="L195" s="56">
        <v>34.064638739999999</v>
      </c>
      <c r="M195" s="55" t="s">
        <v>741</v>
      </c>
      <c r="N195" s="56">
        <v>1100656.5712160999</v>
      </c>
      <c r="O195" s="55" t="s">
        <v>1260</v>
      </c>
    </row>
    <row r="196" spans="1:15" ht="39" customHeight="1" x14ac:dyDescent="0.25">
      <c r="A196" s="55" t="s">
        <v>1265</v>
      </c>
      <c r="B196" s="58" t="s">
        <v>29</v>
      </c>
      <c r="C196" s="58" t="s">
        <v>1264</v>
      </c>
      <c r="D196" s="58" t="s">
        <v>221</v>
      </c>
      <c r="E196" s="57" t="s">
        <v>66</v>
      </c>
      <c r="F196" s="55" t="s">
        <v>1263</v>
      </c>
      <c r="G196" s="55" t="s">
        <v>369</v>
      </c>
      <c r="H196" s="55" t="s">
        <v>1262</v>
      </c>
      <c r="I196" s="55" t="s">
        <v>369</v>
      </c>
      <c r="J196" s="55" t="s">
        <v>1261</v>
      </c>
      <c r="K196" s="55" t="s">
        <v>369</v>
      </c>
      <c r="L196" s="56">
        <v>33.162990000000001</v>
      </c>
      <c r="M196" s="55" t="s">
        <v>741</v>
      </c>
      <c r="N196" s="56">
        <v>1100689.7342061</v>
      </c>
      <c r="O196" s="55" t="s">
        <v>1260</v>
      </c>
    </row>
    <row r="197" spans="1:15" ht="25.95" customHeight="1" x14ac:dyDescent="0.25">
      <c r="A197" s="55" t="s">
        <v>1259</v>
      </c>
      <c r="B197" s="58" t="s">
        <v>29</v>
      </c>
      <c r="C197" s="58" t="s">
        <v>1258</v>
      </c>
      <c r="D197" s="58" t="s">
        <v>256</v>
      </c>
      <c r="E197" s="57" t="s">
        <v>97</v>
      </c>
      <c r="F197" s="55" t="s">
        <v>1088</v>
      </c>
      <c r="G197" s="55" t="s">
        <v>369</v>
      </c>
      <c r="H197" s="55" t="s">
        <v>1257</v>
      </c>
      <c r="I197" s="55" t="s">
        <v>369</v>
      </c>
      <c r="J197" s="55" t="s">
        <v>1256</v>
      </c>
      <c r="K197" s="55" t="s">
        <v>369</v>
      </c>
      <c r="L197" s="56">
        <v>31.816221494000001</v>
      </c>
      <c r="M197" s="55" t="s">
        <v>741</v>
      </c>
      <c r="N197" s="56">
        <v>1100721.5504276</v>
      </c>
      <c r="O197" s="55" t="s">
        <v>1248</v>
      </c>
    </row>
    <row r="198" spans="1:15" ht="25.95" customHeight="1" x14ac:dyDescent="0.25">
      <c r="A198" s="55" t="s">
        <v>1255</v>
      </c>
      <c r="B198" s="58" t="s">
        <v>29</v>
      </c>
      <c r="C198" s="58" t="s">
        <v>1254</v>
      </c>
      <c r="D198" s="58" t="s">
        <v>221</v>
      </c>
      <c r="E198" s="57" t="s">
        <v>72</v>
      </c>
      <c r="F198" s="55" t="s">
        <v>1253</v>
      </c>
      <c r="G198" s="55" t="s">
        <v>369</v>
      </c>
      <c r="H198" s="55" t="s">
        <v>1252</v>
      </c>
      <c r="I198" s="55" t="s">
        <v>369</v>
      </c>
      <c r="J198" s="55" t="s">
        <v>1251</v>
      </c>
      <c r="K198" s="55" t="s">
        <v>369</v>
      </c>
      <c r="L198" s="56">
        <v>30.389796271000002</v>
      </c>
      <c r="M198" s="55" t="s">
        <v>741</v>
      </c>
      <c r="N198" s="56">
        <v>1100751.9402238999</v>
      </c>
      <c r="O198" s="55" t="s">
        <v>1248</v>
      </c>
    </row>
    <row r="199" spans="1:15" ht="25.95" customHeight="1" x14ac:dyDescent="0.25">
      <c r="A199" s="55" t="s">
        <v>496</v>
      </c>
      <c r="B199" s="58" t="s">
        <v>29</v>
      </c>
      <c r="C199" s="58" t="s">
        <v>495</v>
      </c>
      <c r="D199" s="58" t="s">
        <v>221</v>
      </c>
      <c r="E199" s="57" t="s">
        <v>72</v>
      </c>
      <c r="F199" s="55" t="s">
        <v>1176</v>
      </c>
      <c r="G199" s="55" t="s">
        <v>369</v>
      </c>
      <c r="H199" s="55" t="s">
        <v>1250</v>
      </c>
      <c r="I199" s="55" t="s">
        <v>369</v>
      </c>
      <c r="J199" s="55" t="s">
        <v>1249</v>
      </c>
      <c r="K199" s="55" t="s">
        <v>369</v>
      </c>
      <c r="L199" s="56">
        <v>28.72</v>
      </c>
      <c r="M199" s="55" t="s">
        <v>741</v>
      </c>
      <c r="N199" s="56">
        <v>1100780.6602239001</v>
      </c>
      <c r="O199" s="55" t="s">
        <v>1248</v>
      </c>
    </row>
    <row r="200" spans="1:15" ht="39" customHeight="1" x14ac:dyDescent="0.25">
      <c r="A200" s="55" t="s">
        <v>686</v>
      </c>
      <c r="B200" s="58" t="s">
        <v>29</v>
      </c>
      <c r="C200" s="58" t="s">
        <v>685</v>
      </c>
      <c r="D200" s="58" t="s">
        <v>256</v>
      </c>
      <c r="E200" s="57" t="s">
        <v>72</v>
      </c>
      <c r="F200" s="55" t="s">
        <v>1247</v>
      </c>
      <c r="G200" s="55" t="s">
        <v>369</v>
      </c>
      <c r="H200" s="55" t="s">
        <v>1246</v>
      </c>
      <c r="I200" s="55" t="s">
        <v>369</v>
      </c>
      <c r="J200" s="55" t="s">
        <v>1245</v>
      </c>
      <c r="K200" s="55" t="s">
        <v>369</v>
      </c>
      <c r="L200" s="56">
        <v>28.280174999999996</v>
      </c>
      <c r="M200" s="55" t="s">
        <v>741</v>
      </c>
      <c r="N200" s="56">
        <v>1100808.9403989001</v>
      </c>
      <c r="O200" s="55" t="s">
        <v>1224</v>
      </c>
    </row>
    <row r="201" spans="1:15" ht="24" customHeight="1" x14ac:dyDescent="0.25">
      <c r="A201" s="55" t="s">
        <v>1244</v>
      </c>
      <c r="B201" s="58" t="s">
        <v>29</v>
      </c>
      <c r="C201" s="58" t="s">
        <v>1243</v>
      </c>
      <c r="D201" s="58" t="s">
        <v>217</v>
      </c>
      <c r="E201" s="57" t="s">
        <v>97</v>
      </c>
      <c r="F201" s="55" t="s">
        <v>1242</v>
      </c>
      <c r="G201" s="55" t="s">
        <v>369</v>
      </c>
      <c r="H201" s="55" t="s">
        <v>1241</v>
      </c>
      <c r="I201" s="55" t="s">
        <v>369</v>
      </c>
      <c r="J201" s="55" t="s">
        <v>1240</v>
      </c>
      <c r="K201" s="55" t="s">
        <v>369</v>
      </c>
      <c r="L201" s="56">
        <v>27.509539215</v>
      </c>
      <c r="M201" s="55" t="s">
        <v>741</v>
      </c>
      <c r="N201" s="56">
        <v>1100836.4499381001</v>
      </c>
      <c r="O201" s="55" t="s">
        <v>1224</v>
      </c>
    </row>
    <row r="202" spans="1:15" ht="25.95" customHeight="1" x14ac:dyDescent="0.25">
      <c r="A202" s="55" t="s">
        <v>1239</v>
      </c>
      <c r="B202" s="58" t="s">
        <v>29</v>
      </c>
      <c r="C202" s="58" t="s">
        <v>1238</v>
      </c>
      <c r="D202" s="58" t="s">
        <v>221</v>
      </c>
      <c r="E202" s="57" t="s">
        <v>72</v>
      </c>
      <c r="F202" s="55" t="s">
        <v>1237</v>
      </c>
      <c r="G202" s="55" t="s">
        <v>369</v>
      </c>
      <c r="H202" s="55" t="s">
        <v>1236</v>
      </c>
      <c r="I202" s="55" t="s">
        <v>369</v>
      </c>
      <c r="J202" s="55" t="s">
        <v>1235</v>
      </c>
      <c r="K202" s="55" t="s">
        <v>369</v>
      </c>
      <c r="L202" s="56">
        <v>26.35255128</v>
      </c>
      <c r="M202" s="55" t="s">
        <v>741</v>
      </c>
      <c r="N202" s="56">
        <v>1100862.8024893999</v>
      </c>
      <c r="O202" s="55" t="s">
        <v>1224</v>
      </c>
    </row>
    <row r="203" spans="1:15" ht="25.95" customHeight="1" x14ac:dyDescent="0.25">
      <c r="A203" s="55" t="s">
        <v>1234</v>
      </c>
      <c r="B203" s="58" t="s">
        <v>29</v>
      </c>
      <c r="C203" s="58" t="s">
        <v>1233</v>
      </c>
      <c r="D203" s="58" t="s">
        <v>221</v>
      </c>
      <c r="E203" s="57" t="s">
        <v>66</v>
      </c>
      <c r="F203" s="55" t="s">
        <v>1232</v>
      </c>
      <c r="G203" s="55" t="s">
        <v>369</v>
      </c>
      <c r="H203" s="55" t="s">
        <v>1231</v>
      </c>
      <c r="I203" s="55" t="s">
        <v>369</v>
      </c>
      <c r="J203" s="55" t="s">
        <v>1230</v>
      </c>
      <c r="K203" s="55" t="s">
        <v>369</v>
      </c>
      <c r="L203" s="56">
        <v>26.254619999999999</v>
      </c>
      <c r="M203" s="55" t="s">
        <v>741</v>
      </c>
      <c r="N203" s="56">
        <v>1100889.0571093999</v>
      </c>
      <c r="O203" s="55" t="s">
        <v>1224</v>
      </c>
    </row>
    <row r="204" spans="1:15" ht="25.95" customHeight="1" x14ac:dyDescent="0.25">
      <c r="A204" s="55" t="s">
        <v>1229</v>
      </c>
      <c r="B204" s="58" t="s">
        <v>29</v>
      </c>
      <c r="C204" s="58" t="s">
        <v>1228</v>
      </c>
      <c r="D204" s="58" t="s">
        <v>221</v>
      </c>
      <c r="E204" s="57" t="s">
        <v>66</v>
      </c>
      <c r="F204" s="55" t="s">
        <v>1227</v>
      </c>
      <c r="G204" s="55" t="s">
        <v>369</v>
      </c>
      <c r="H204" s="55" t="s">
        <v>1226</v>
      </c>
      <c r="I204" s="55" t="s">
        <v>369</v>
      </c>
      <c r="J204" s="55" t="s">
        <v>1225</v>
      </c>
      <c r="K204" s="55" t="s">
        <v>369</v>
      </c>
      <c r="L204" s="56">
        <v>25.978722000000001</v>
      </c>
      <c r="M204" s="55" t="s">
        <v>741</v>
      </c>
      <c r="N204" s="56">
        <v>1100915.0358314</v>
      </c>
      <c r="O204" s="55" t="s">
        <v>1224</v>
      </c>
    </row>
    <row r="205" spans="1:15" ht="25.95" customHeight="1" x14ac:dyDescent="0.25">
      <c r="A205" s="55" t="s">
        <v>266</v>
      </c>
      <c r="B205" s="58" t="s">
        <v>106</v>
      </c>
      <c r="C205" s="58" t="s">
        <v>424</v>
      </c>
      <c r="D205" s="58" t="s">
        <v>256</v>
      </c>
      <c r="E205" s="57" t="s">
        <v>66</v>
      </c>
      <c r="F205" s="55" t="s">
        <v>1223</v>
      </c>
      <c r="G205" s="55" t="s">
        <v>1222</v>
      </c>
      <c r="H205" s="55" t="s">
        <v>1221</v>
      </c>
      <c r="I205" s="55" t="s">
        <v>799</v>
      </c>
      <c r="J205" s="55" t="s">
        <v>1220</v>
      </c>
      <c r="K205" s="55" t="s">
        <v>1219</v>
      </c>
      <c r="L205" s="56">
        <v>25.741199999999999</v>
      </c>
      <c r="M205" s="55" t="s">
        <v>741</v>
      </c>
      <c r="N205" s="56">
        <v>1100940.7770314</v>
      </c>
      <c r="O205" s="55" t="s">
        <v>1206</v>
      </c>
    </row>
    <row r="206" spans="1:15" ht="25.95" customHeight="1" x14ac:dyDescent="0.25">
      <c r="A206" s="55" t="s">
        <v>1218</v>
      </c>
      <c r="B206" s="58" t="s">
        <v>29</v>
      </c>
      <c r="C206" s="58" t="s">
        <v>1217</v>
      </c>
      <c r="D206" s="58" t="s">
        <v>221</v>
      </c>
      <c r="E206" s="57" t="s">
        <v>66</v>
      </c>
      <c r="F206" s="55" t="s">
        <v>1216</v>
      </c>
      <c r="G206" s="55" t="s">
        <v>369</v>
      </c>
      <c r="H206" s="55" t="s">
        <v>1215</v>
      </c>
      <c r="I206" s="55" t="s">
        <v>369</v>
      </c>
      <c r="J206" s="55" t="s">
        <v>1214</v>
      </c>
      <c r="K206" s="55" t="s">
        <v>369</v>
      </c>
      <c r="L206" s="56">
        <v>25.168320000000001</v>
      </c>
      <c r="M206" s="55" t="s">
        <v>741</v>
      </c>
      <c r="N206" s="56">
        <v>1100965.9453513999</v>
      </c>
      <c r="O206" s="55" t="s">
        <v>1206</v>
      </c>
    </row>
    <row r="207" spans="1:15" ht="25.95" customHeight="1" x14ac:dyDescent="0.25">
      <c r="A207" s="55" t="s">
        <v>1213</v>
      </c>
      <c r="B207" s="58" t="s">
        <v>29</v>
      </c>
      <c r="C207" s="58" t="s">
        <v>1212</v>
      </c>
      <c r="D207" s="58" t="s">
        <v>221</v>
      </c>
      <c r="E207" s="57" t="s">
        <v>72</v>
      </c>
      <c r="F207" s="55" t="s">
        <v>1211</v>
      </c>
      <c r="G207" s="55" t="s">
        <v>369</v>
      </c>
      <c r="H207" s="55" t="s">
        <v>1009</v>
      </c>
      <c r="I207" s="55" t="s">
        <v>369</v>
      </c>
      <c r="J207" s="55" t="s">
        <v>1210</v>
      </c>
      <c r="K207" s="55" t="s">
        <v>369</v>
      </c>
      <c r="L207" s="56">
        <v>24.960558546000001</v>
      </c>
      <c r="M207" s="55" t="s">
        <v>741</v>
      </c>
      <c r="N207" s="56">
        <v>1100990.90591</v>
      </c>
      <c r="O207" s="55" t="s">
        <v>1206</v>
      </c>
    </row>
    <row r="208" spans="1:15" ht="24" customHeight="1" x14ac:dyDescent="0.25">
      <c r="A208" s="55" t="s">
        <v>484</v>
      </c>
      <c r="B208" s="58" t="s">
        <v>64</v>
      </c>
      <c r="C208" s="58" t="s">
        <v>483</v>
      </c>
      <c r="D208" s="58" t="s">
        <v>217</v>
      </c>
      <c r="E208" s="57" t="s">
        <v>97</v>
      </c>
      <c r="F208" s="55" t="s">
        <v>1209</v>
      </c>
      <c r="G208" s="55" t="s">
        <v>369</v>
      </c>
      <c r="H208" s="55" t="s">
        <v>1208</v>
      </c>
      <c r="I208" s="55" t="s">
        <v>369</v>
      </c>
      <c r="J208" s="55" t="s">
        <v>1207</v>
      </c>
      <c r="K208" s="55" t="s">
        <v>369</v>
      </c>
      <c r="L208" s="56">
        <v>24.555299999999999</v>
      </c>
      <c r="M208" s="55" t="s">
        <v>741</v>
      </c>
      <c r="N208" s="56">
        <v>1101015.4612100001</v>
      </c>
      <c r="O208" s="55" t="s">
        <v>1206</v>
      </c>
    </row>
    <row r="209" spans="1:15" ht="24" customHeight="1" x14ac:dyDescent="0.25">
      <c r="A209" s="55" t="s">
        <v>319</v>
      </c>
      <c r="B209" s="58" t="s">
        <v>142</v>
      </c>
      <c r="C209" s="58" t="s">
        <v>318</v>
      </c>
      <c r="D209" s="58" t="s">
        <v>221</v>
      </c>
      <c r="E209" s="57" t="s">
        <v>317</v>
      </c>
      <c r="F209" s="55" t="s">
        <v>1205</v>
      </c>
      <c r="G209" s="55" t="s">
        <v>369</v>
      </c>
      <c r="H209" s="55" t="s">
        <v>1204</v>
      </c>
      <c r="I209" s="55" t="s">
        <v>369</v>
      </c>
      <c r="J209" s="55" t="s">
        <v>1203</v>
      </c>
      <c r="K209" s="55" t="s">
        <v>369</v>
      </c>
      <c r="L209" s="56">
        <v>23.603200000000001</v>
      </c>
      <c r="M209" s="55" t="s">
        <v>741</v>
      </c>
      <c r="N209" s="56">
        <v>1101039.0644100001</v>
      </c>
      <c r="O209" s="55" t="s">
        <v>1186</v>
      </c>
    </row>
    <row r="210" spans="1:15" ht="25.95" customHeight="1" x14ac:dyDescent="0.25">
      <c r="A210" s="55" t="s">
        <v>1202</v>
      </c>
      <c r="B210" s="58" t="s">
        <v>29</v>
      </c>
      <c r="C210" s="58" t="s">
        <v>1201</v>
      </c>
      <c r="D210" s="58" t="s">
        <v>221</v>
      </c>
      <c r="E210" s="57" t="s">
        <v>66</v>
      </c>
      <c r="F210" s="55" t="s">
        <v>1200</v>
      </c>
      <c r="G210" s="55" t="s">
        <v>369</v>
      </c>
      <c r="H210" s="55" t="s">
        <v>1199</v>
      </c>
      <c r="I210" s="55" t="s">
        <v>369</v>
      </c>
      <c r="J210" s="55" t="s">
        <v>1198</v>
      </c>
      <c r="K210" s="55" t="s">
        <v>369</v>
      </c>
      <c r="L210" s="56">
        <v>23.213315999999999</v>
      </c>
      <c r="M210" s="55" t="s">
        <v>741</v>
      </c>
      <c r="N210" s="56">
        <v>1101062.2777259999</v>
      </c>
      <c r="O210" s="55" t="s">
        <v>1186</v>
      </c>
    </row>
    <row r="211" spans="1:15" ht="25.95" customHeight="1" x14ac:dyDescent="0.25">
      <c r="A211" s="55" t="s">
        <v>1197</v>
      </c>
      <c r="B211" s="58" t="s">
        <v>29</v>
      </c>
      <c r="C211" s="58" t="s">
        <v>1196</v>
      </c>
      <c r="D211" s="58" t="s">
        <v>221</v>
      </c>
      <c r="E211" s="57" t="s">
        <v>66</v>
      </c>
      <c r="F211" s="55" t="s">
        <v>1195</v>
      </c>
      <c r="G211" s="55" t="s">
        <v>369</v>
      </c>
      <c r="H211" s="55" t="s">
        <v>1194</v>
      </c>
      <c r="I211" s="55" t="s">
        <v>369</v>
      </c>
      <c r="J211" s="55" t="s">
        <v>1193</v>
      </c>
      <c r="K211" s="55" t="s">
        <v>369</v>
      </c>
      <c r="L211" s="56">
        <v>22.697437499999999</v>
      </c>
      <c r="M211" s="55" t="s">
        <v>741</v>
      </c>
      <c r="N211" s="56">
        <v>1101084.9751635001</v>
      </c>
      <c r="O211" s="55" t="s">
        <v>1186</v>
      </c>
    </row>
    <row r="212" spans="1:15" ht="25.95" customHeight="1" x14ac:dyDescent="0.25">
      <c r="A212" s="55" t="s">
        <v>467</v>
      </c>
      <c r="B212" s="58" t="s">
        <v>64</v>
      </c>
      <c r="C212" s="58" t="s">
        <v>466</v>
      </c>
      <c r="D212" s="58" t="s">
        <v>221</v>
      </c>
      <c r="E212" s="57" t="s">
        <v>97</v>
      </c>
      <c r="F212" s="55" t="s">
        <v>947</v>
      </c>
      <c r="G212" s="55" t="s">
        <v>369</v>
      </c>
      <c r="H212" s="55" t="s">
        <v>1192</v>
      </c>
      <c r="I212" s="55" t="s">
        <v>369</v>
      </c>
      <c r="J212" s="55" t="s">
        <v>1191</v>
      </c>
      <c r="K212" s="55" t="s">
        <v>369</v>
      </c>
      <c r="L212" s="56">
        <v>22.137499999999999</v>
      </c>
      <c r="M212" s="55" t="s">
        <v>741</v>
      </c>
      <c r="N212" s="56">
        <v>1101107.1126635</v>
      </c>
      <c r="O212" s="55" t="s">
        <v>1186</v>
      </c>
    </row>
    <row r="213" spans="1:15" ht="25.95" customHeight="1" x14ac:dyDescent="0.25">
      <c r="A213" s="55" t="s">
        <v>1190</v>
      </c>
      <c r="B213" s="58" t="s">
        <v>29</v>
      </c>
      <c r="C213" s="58" t="s">
        <v>1189</v>
      </c>
      <c r="D213" s="58" t="s">
        <v>221</v>
      </c>
      <c r="E213" s="57" t="s">
        <v>66</v>
      </c>
      <c r="F213" s="55" t="s">
        <v>1188</v>
      </c>
      <c r="G213" s="55" t="s">
        <v>369</v>
      </c>
      <c r="H213" s="55" t="s">
        <v>1103</v>
      </c>
      <c r="I213" s="55" t="s">
        <v>369</v>
      </c>
      <c r="J213" s="55" t="s">
        <v>1187</v>
      </c>
      <c r="K213" s="55" t="s">
        <v>369</v>
      </c>
      <c r="L213" s="56">
        <v>21.872160000000001</v>
      </c>
      <c r="M213" s="55" t="s">
        <v>741</v>
      </c>
      <c r="N213" s="56">
        <v>1101128.9848235</v>
      </c>
      <c r="O213" s="55" t="s">
        <v>1186</v>
      </c>
    </row>
    <row r="214" spans="1:15" ht="25.95" customHeight="1" x14ac:dyDescent="0.25">
      <c r="A214" s="55" t="s">
        <v>1185</v>
      </c>
      <c r="B214" s="58" t="s">
        <v>29</v>
      </c>
      <c r="C214" s="58" t="s">
        <v>1184</v>
      </c>
      <c r="D214" s="58" t="s">
        <v>256</v>
      </c>
      <c r="E214" s="57" t="s">
        <v>97</v>
      </c>
      <c r="F214" s="55" t="s">
        <v>903</v>
      </c>
      <c r="G214" s="55" t="s">
        <v>369</v>
      </c>
      <c r="H214" s="55" t="s">
        <v>1183</v>
      </c>
      <c r="I214" s="55" t="s">
        <v>369</v>
      </c>
      <c r="J214" s="55" t="s">
        <v>1182</v>
      </c>
      <c r="K214" s="55" t="s">
        <v>369</v>
      </c>
      <c r="L214" s="56">
        <v>21.44</v>
      </c>
      <c r="M214" s="55" t="s">
        <v>741</v>
      </c>
      <c r="N214" s="56">
        <v>1101150.4248235</v>
      </c>
      <c r="O214" s="55" t="s">
        <v>1159</v>
      </c>
    </row>
    <row r="215" spans="1:15" ht="25.95" customHeight="1" x14ac:dyDescent="0.25">
      <c r="A215" s="55" t="s">
        <v>1181</v>
      </c>
      <c r="B215" s="58" t="s">
        <v>29</v>
      </c>
      <c r="C215" s="58" t="s">
        <v>1180</v>
      </c>
      <c r="D215" s="58" t="s">
        <v>221</v>
      </c>
      <c r="E215" s="57" t="s">
        <v>66</v>
      </c>
      <c r="F215" s="55" t="s">
        <v>1179</v>
      </c>
      <c r="G215" s="55" t="s">
        <v>369</v>
      </c>
      <c r="H215" s="55" t="s">
        <v>1178</v>
      </c>
      <c r="I215" s="55" t="s">
        <v>369</v>
      </c>
      <c r="J215" s="55" t="s">
        <v>1177</v>
      </c>
      <c r="K215" s="55" t="s">
        <v>369</v>
      </c>
      <c r="L215" s="56">
        <v>20.549796065999999</v>
      </c>
      <c r="M215" s="55" t="s">
        <v>741</v>
      </c>
      <c r="N215" s="56">
        <v>1101170.9746196</v>
      </c>
      <c r="O215" s="55" t="s">
        <v>1159</v>
      </c>
    </row>
    <row r="216" spans="1:15" ht="25.95" customHeight="1" x14ac:dyDescent="0.25">
      <c r="A216" s="55" t="s">
        <v>272</v>
      </c>
      <c r="B216" s="58" t="s">
        <v>29</v>
      </c>
      <c r="C216" s="58" t="s">
        <v>271</v>
      </c>
      <c r="D216" s="58" t="s">
        <v>221</v>
      </c>
      <c r="E216" s="57" t="s">
        <v>72</v>
      </c>
      <c r="F216" s="55" t="s">
        <v>1176</v>
      </c>
      <c r="G216" s="55" t="s">
        <v>369</v>
      </c>
      <c r="H216" s="55" t="s">
        <v>1175</v>
      </c>
      <c r="I216" s="55" t="s">
        <v>369</v>
      </c>
      <c r="J216" s="55" t="s">
        <v>1174</v>
      </c>
      <c r="K216" s="55" t="s">
        <v>369</v>
      </c>
      <c r="L216" s="56">
        <v>19.559999999999999</v>
      </c>
      <c r="M216" s="55" t="s">
        <v>741</v>
      </c>
      <c r="N216" s="56">
        <v>1101190.5346196</v>
      </c>
      <c r="O216" s="55" t="s">
        <v>1159</v>
      </c>
    </row>
    <row r="217" spans="1:15" ht="24" customHeight="1" x14ac:dyDescent="0.25">
      <c r="A217" s="55" t="s">
        <v>1173</v>
      </c>
      <c r="B217" s="58" t="s">
        <v>29</v>
      </c>
      <c r="C217" s="58" t="s">
        <v>1172</v>
      </c>
      <c r="D217" s="58" t="s">
        <v>221</v>
      </c>
      <c r="E217" s="57" t="s">
        <v>302</v>
      </c>
      <c r="F217" s="55" t="s">
        <v>1171</v>
      </c>
      <c r="G217" s="55" t="s">
        <v>369</v>
      </c>
      <c r="H217" s="55" t="s">
        <v>1170</v>
      </c>
      <c r="I217" s="55" t="s">
        <v>369</v>
      </c>
      <c r="J217" s="55" t="s">
        <v>1169</v>
      </c>
      <c r="K217" s="55" t="s">
        <v>369</v>
      </c>
      <c r="L217" s="56">
        <v>18.703668954000001</v>
      </c>
      <c r="M217" s="55" t="s">
        <v>741</v>
      </c>
      <c r="N217" s="56">
        <v>1101209.2382886</v>
      </c>
      <c r="O217" s="55" t="s">
        <v>1159</v>
      </c>
    </row>
    <row r="218" spans="1:15" ht="39" customHeight="1" x14ac:dyDescent="0.25">
      <c r="A218" s="55" t="s">
        <v>1168</v>
      </c>
      <c r="B218" s="58" t="s">
        <v>29</v>
      </c>
      <c r="C218" s="58" t="s">
        <v>1167</v>
      </c>
      <c r="D218" s="58" t="s">
        <v>221</v>
      </c>
      <c r="E218" s="57" t="s">
        <v>79</v>
      </c>
      <c r="F218" s="55" t="s">
        <v>1166</v>
      </c>
      <c r="G218" s="55" t="s">
        <v>369</v>
      </c>
      <c r="H218" s="55" t="s">
        <v>1165</v>
      </c>
      <c r="I218" s="55" t="s">
        <v>369</v>
      </c>
      <c r="J218" s="55" t="s">
        <v>1164</v>
      </c>
      <c r="K218" s="55" t="s">
        <v>369</v>
      </c>
      <c r="L218" s="56">
        <v>18.578949479999999</v>
      </c>
      <c r="M218" s="55" t="s">
        <v>741</v>
      </c>
      <c r="N218" s="56">
        <v>1101227.8172381001</v>
      </c>
      <c r="O218" s="55" t="s">
        <v>1159</v>
      </c>
    </row>
    <row r="219" spans="1:15" ht="25.95" customHeight="1" x14ac:dyDescent="0.25">
      <c r="A219" s="55" t="s">
        <v>1163</v>
      </c>
      <c r="B219" s="58" t="s">
        <v>29</v>
      </c>
      <c r="C219" s="58" t="s">
        <v>1162</v>
      </c>
      <c r="D219" s="58" t="s">
        <v>221</v>
      </c>
      <c r="E219" s="57" t="s">
        <v>66</v>
      </c>
      <c r="F219" s="55" t="s">
        <v>810</v>
      </c>
      <c r="G219" s="55" t="s">
        <v>369</v>
      </c>
      <c r="H219" s="55" t="s">
        <v>1161</v>
      </c>
      <c r="I219" s="55" t="s">
        <v>369</v>
      </c>
      <c r="J219" s="55" t="s">
        <v>1160</v>
      </c>
      <c r="K219" s="55" t="s">
        <v>369</v>
      </c>
      <c r="L219" s="56">
        <v>18.084167999999998</v>
      </c>
      <c r="M219" s="55" t="s">
        <v>741</v>
      </c>
      <c r="N219" s="56">
        <v>1101245.9014061</v>
      </c>
      <c r="O219" s="55" t="s">
        <v>1159</v>
      </c>
    </row>
    <row r="220" spans="1:15" ht="25.95" customHeight="1" x14ac:dyDescent="0.25">
      <c r="A220" s="55" t="s">
        <v>1158</v>
      </c>
      <c r="B220" s="58" t="s">
        <v>29</v>
      </c>
      <c r="C220" s="58" t="s">
        <v>1157</v>
      </c>
      <c r="D220" s="58" t="s">
        <v>221</v>
      </c>
      <c r="E220" s="57" t="s">
        <v>66</v>
      </c>
      <c r="F220" s="55" t="s">
        <v>1077</v>
      </c>
      <c r="G220" s="55" t="s">
        <v>369</v>
      </c>
      <c r="H220" s="55" t="s">
        <v>877</v>
      </c>
      <c r="I220" s="55" t="s">
        <v>369</v>
      </c>
      <c r="J220" s="55" t="s">
        <v>1156</v>
      </c>
      <c r="K220" s="55" t="s">
        <v>369</v>
      </c>
      <c r="L220" s="56">
        <v>17.987424000000001</v>
      </c>
      <c r="M220" s="55" t="s">
        <v>741</v>
      </c>
      <c r="N220" s="56">
        <v>1101263.8888301</v>
      </c>
      <c r="O220" s="55" t="s">
        <v>1126</v>
      </c>
    </row>
    <row r="221" spans="1:15" ht="24" customHeight="1" x14ac:dyDescent="0.25">
      <c r="A221" s="55" t="s">
        <v>1155</v>
      </c>
      <c r="B221" s="58" t="s">
        <v>29</v>
      </c>
      <c r="C221" s="58" t="s">
        <v>1154</v>
      </c>
      <c r="D221" s="58" t="s">
        <v>221</v>
      </c>
      <c r="E221" s="57" t="s">
        <v>243</v>
      </c>
      <c r="F221" s="55" t="s">
        <v>1153</v>
      </c>
      <c r="G221" s="55" t="s">
        <v>369</v>
      </c>
      <c r="H221" s="55" t="s">
        <v>1152</v>
      </c>
      <c r="I221" s="55" t="s">
        <v>369</v>
      </c>
      <c r="J221" s="55" t="s">
        <v>1151</v>
      </c>
      <c r="K221" s="55" t="s">
        <v>369</v>
      </c>
      <c r="L221" s="56">
        <v>16.699087635000001</v>
      </c>
      <c r="M221" s="55" t="s">
        <v>741</v>
      </c>
      <c r="N221" s="56">
        <v>1101280.5879176999</v>
      </c>
      <c r="O221" s="55" t="s">
        <v>1126</v>
      </c>
    </row>
    <row r="222" spans="1:15" ht="24" customHeight="1" x14ac:dyDescent="0.25">
      <c r="A222" s="55" t="s">
        <v>1150</v>
      </c>
      <c r="B222" s="58" t="s">
        <v>29</v>
      </c>
      <c r="C222" s="58" t="s">
        <v>1149</v>
      </c>
      <c r="D222" s="58" t="s">
        <v>221</v>
      </c>
      <c r="E222" s="57" t="s">
        <v>66</v>
      </c>
      <c r="F222" s="55" t="s">
        <v>1148</v>
      </c>
      <c r="G222" s="55" t="s">
        <v>369</v>
      </c>
      <c r="H222" s="55" t="s">
        <v>976</v>
      </c>
      <c r="I222" s="55" t="s">
        <v>369</v>
      </c>
      <c r="J222" s="55" t="s">
        <v>1147</v>
      </c>
      <c r="K222" s="55" t="s">
        <v>369</v>
      </c>
      <c r="L222" s="56">
        <v>15.339456</v>
      </c>
      <c r="M222" s="55" t="s">
        <v>741</v>
      </c>
      <c r="N222" s="56">
        <v>1101295.9273737001</v>
      </c>
      <c r="O222" s="55" t="s">
        <v>1126</v>
      </c>
    </row>
    <row r="223" spans="1:15" ht="25.95" customHeight="1" x14ac:dyDescent="0.25">
      <c r="A223" s="55" t="s">
        <v>1146</v>
      </c>
      <c r="B223" s="58" t="s">
        <v>29</v>
      </c>
      <c r="C223" s="58" t="s">
        <v>1145</v>
      </c>
      <c r="D223" s="58" t="s">
        <v>221</v>
      </c>
      <c r="E223" s="57" t="s">
        <v>66</v>
      </c>
      <c r="F223" s="55" t="s">
        <v>1144</v>
      </c>
      <c r="G223" s="55" t="s">
        <v>369</v>
      </c>
      <c r="H223" s="55" t="s">
        <v>1143</v>
      </c>
      <c r="I223" s="55" t="s">
        <v>369</v>
      </c>
      <c r="J223" s="55" t="s">
        <v>1142</v>
      </c>
      <c r="K223" s="55" t="s">
        <v>369</v>
      </c>
      <c r="L223" s="56">
        <v>13.625976</v>
      </c>
      <c r="M223" s="55" t="s">
        <v>741</v>
      </c>
      <c r="N223" s="56">
        <v>1101309.5533497001</v>
      </c>
      <c r="O223" s="55" t="s">
        <v>1126</v>
      </c>
    </row>
    <row r="224" spans="1:15" ht="24" customHeight="1" x14ac:dyDescent="0.25">
      <c r="A224" s="55" t="s">
        <v>1141</v>
      </c>
      <c r="B224" s="58" t="s">
        <v>283</v>
      </c>
      <c r="C224" s="58" t="s">
        <v>1140</v>
      </c>
      <c r="D224" s="58" t="s">
        <v>256</v>
      </c>
      <c r="E224" s="57" t="s">
        <v>97</v>
      </c>
      <c r="F224" s="55" t="s">
        <v>1139</v>
      </c>
      <c r="G224" s="55" t="s">
        <v>369</v>
      </c>
      <c r="H224" s="55" t="s">
        <v>1138</v>
      </c>
      <c r="I224" s="55" t="s">
        <v>369</v>
      </c>
      <c r="J224" s="55" t="s">
        <v>1137</v>
      </c>
      <c r="K224" s="55" t="s">
        <v>369</v>
      </c>
      <c r="L224" s="56">
        <v>13.297290179999999</v>
      </c>
      <c r="M224" s="55" t="s">
        <v>741</v>
      </c>
      <c r="N224" s="56">
        <v>1101322.8506399</v>
      </c>
      <c r="O224" s="55" t="s">
        <v>1126</v>
      </c>
    </row>
    <row r="225" spans="1:15" ht="25.95" customHeight="1" x14ac:dyDescent="0.25">
      <c r="A225" s="55" t="s">
        <v>1136</v>
      </c>
      <c r="B225" s="58" t="s">
        <v>29</v>
      </c>
      <c r="C225" s="58" t="s">
        <v>1135</v>
      </c>
      <c r="D225" s="58" t="s">
        <v>221</v>
      </c>
      <c r="E225" s="57" t="s">
        <v>66</v>
      </c>
      <c r="F225" s="55" t="s">
        <v>1134</v>
      </c>
      <c r="G225" s="55" t="s">
        <v>369</v>
      </c>
      <c r="H225" s="55" t="s">
        <v>1133</v>
      </c>
      <c r="I225" s="55" t="s">
        <v>369</v>
      </c>
      <c r="J225" s="55" t="s">
        <v>1132</v>
      </c>
      <c r="K225" s="55" t="s">
        <v>369</v>
      </c>
      <c r="L225" s="56">
        <v>12.681547823000001</v>
      </c>
      <c r="M225" s="55" t="s">
        <v>741</v>
      </c>
      <c r="N225" s="56">
        <v>1101335.5321877</v>
      </c>
      <c r="O225" s="55" t="s">
        <v>1126</v>
      </c>
    </row>
    <row r="226" spans="1:15" ht="25.95" customHeight="1" x14ac:dyDescent="0.25">
      <c r="A226" s="55" t="s">
        <v>1131</v>
      </c>
      <c r="B226" s="58" t="s">
        <v>29</v>
      </c>
      <c r="C226" s="58" t="s">
        <v>1130</v>
      </c>
      <c r="D226" s="58" t="s">
        <v>221</v>
      </c>
      <c r="E226" s="57" t="s">
        <v>243</v>
      </c>
      <c r="F226" s="55" t="s">
        <v>1129</v>
      </c>
      <c r="G226" s="55" t="s">
        <v>369</v>
      </c>
      <c r="H226" s="55" t="s">
        <v>1128</v>
      </c>
      <c r="I226" s="55" t="s">
        <v>369</v>
      </c>
      <c r="J226" s="55" t="s">
        <v>1127</v>
      </c>
      <c r="K226" s="55" t="s">
        <v>369</v>
      </c>
      <c r="L226" s="56">
        <v>12.444171832</v>
      </c>
      <c r="M226" s="55" t="s">
        <v>741</v>
      </c>
      <c r="N226" s="56">
        <v>1101347.9763595001</v>
      </c>
      <c r="O226" s="55" t="s">
        <v>1126</v>
      </c>
    </row>
    <row r="227" spans="1:15" ht="25.95" customHeight="1" x14ac:dyDescent="0.25">
      <c r="A227" s="55" t="s">
        <v>1125</v>
      </c>
      <c r="B227" s="58" t="s">
        <v>29</v>
      </c>
      <c r="C227" s="58" t="s">
        <v>1124</v>
      </c>
      <c r="D227" s="58" t="s">
        <v>221</v>
      </c>
      <c r="E227" s="57" t="s">
        <v>72</v>
      </c>
      <c r="F227" s="55" t="s">
        <v>1123</v>
      </c>
      <c r="G227" s="55" t="s">
        <v>369</v>
      </c>
      <c r="H227" s="55" t="s">
        <v>1122</v>
      </c>
      <c r="I227" s="55" t="s">
        <v>369</v>
      </c>
      <c r="J227" s="55" t="s">
        <v>1121</v>
      </c>
      <c r="K227" s="55" t="s">
        <v>369</v>
      </c>
      <c r="L227" s="56">
        <v>12.121855200000001</v>
      </c>
      <c r="M227" s="55" t="s">
        <v>741</v>
      </c>
      <c r="N227" s="56">
        <v>1101360.0982146999</v>
      </c>
      <c r="O227" s="55" t="s">
        <v>1080</v>
      </c>
    </row>
    <row r="228" spans="1:15" ht="39" customHeight="1" x14ac:dyDescent="0.25">
      <c r="A228" s="55" t="s">
        <v>1120</v>
      </c>
      <c r="B228" s="58" t="s">
        <v>29</v>
      </c>
      <c r="C228" s="58" t="s">
        <v>1119</v>
      </c>
      <c r="D228" s="58" t="s">
        <v>221</v>
      </c>
      <c r="E228" s="57" t="s">
        <v>66</v>
      </c>
      <c r="F228" s="55" t="s">
        <v>1118</v>
      </c>
      <c r="G228" s="55" t="s">
        <v>369</v>
      </c>
      <c r="H228" s="55" t="s">
        <v>1117</v>
      </c>
      <c r="I228" s="55" t="s">
        <v>369</v>
      </c>
      <c r="J228" s="55" t="s">
        <v>1116</v>
      </c>
      <c r="K228" s="55" t="s">
        <v>369</v>
      </c>
      <c r="L228" s="56">
        <v>12.069234</v>
      </c>
      <c r="M228" s="55" t="s">
        <v>741</v>
      </c>
      <c r="N228" s="56">
        <v>1101372.1674486999</v>
      </c>
      <c r="O228" s="55" t="s">
        <v>1080</v>
      </c>
    </row>
    <row r="229" spans="1:15" ht="52.05" customHeight="1" x14ac:dyDescent="0.25">
      <c r="A229" s="55" t="s">
        <v>1115</v>
      </c>
      <c r="B229" s="58" t="s">
        <v>29</v>
      </c>
      <c r="C229" s="58" t="s">
        <v>1114</v>
      </c>
      <c r="D229" s="58" t="s">
        <v>221</v>
      </c>
      <c r="E229" s="57" t="s">
        <v>66</v>
      </c>
      <c r="F229" s="55" t="s">
        <v>1113</v>
      </c>
      <c r="G229" s="55" t="s">
        <v>369</v>
      </c>
      <c r="H229" s="55" t="s">
        <v>1112</v>
      </c>
      <c r="I229" s="55" t="s">
        <v>369</v>
      </c>
      <c r="J229" s="55" t="s">
        <v>1111</v>
      </c>
      <c r="K229" s="55" t="s">
        <v>369</v>
      </c>
      <c r="L229" s="56">
        <v>11.972275</v>
      </c>
      <c r="M229" s="55" t="s">
        <v>741</v>
      </c>
      <c r="N229" s="56">
        <v>1101384.1397237</v>
      </c>
      <c r="O229" s="55" t="s">
        <v>1080</v>
      </c>
    </row>
    <row r="230" spans="1:15" ht="25.95" customHeight="1" x14ac:dyDescent="0.25">
      <c r="A230" s="55" t="s">
        <v>1110</v>
      </c>
      <c r="B230" s="58" t="s">
        <v>29</v>
      </c>
      <c r="C230" s="58" t="s">
        <v>1109</v>
      </c>
      <c r="D230" s="58" t="s">
        <v>221</v>
      </c>
      <c r="E230" s="57" t="s">
        <v>66</v>
      </c>
      <c r="F230" s="55" t="s">
        <v>1108</v>
      </c>
      <c r="G230" s="55" t="s">
        <v>369</v>
      </c>
      <c r="H230" s="55" t="s">
        <v>1107</v>
      </c>
      <c r="I230" s="55" t="s">
        <v>369</v>
      </c>
      <c r="J230" s="55" t="s">
        <v>1106</v>
      </c>
      <c r="K230" s="55" t="s">
        <v>369</v>
      </c>
      <c r="L230" s="56">
        <v>11.16072</v>
      </c>
      <c r="M230" s="55" t="s">
        <v>741</v>
      </c>
      <c r="N230" s="56">
        <v>1101395.3004437</v>
      </c>
      <c r="O230" s="55" t="s">
        <v>1080</v>
      </c>
    </row>
    <row r="231" spans="1:15" ht="25.95" customHeight="1" x14ac:dyDescent="0.25">
      <c r="A231" s="55" t="s">
        <v>380</v>
      </c>
      <c r="B231" s="58" t="s">
        <v>29</v>
      </c>
      <c r="C231" s="58" t="s">
        <v>379</v>
      </c>
      <c r="D231" s="58" t="s">
        <v>221</v>
      </c>
      <c r="E231" s="57" t="s">
        <v>47</v>
      </c>
      <c r="F231" s="55" t="s">
        <v>1105</v>
      </c>
      <c r="G231" s="55" t="s">
        <v>369</v>
      </c>
      <c r="H231" s="55" t="s">
        <v>1104</v>
      </c>
      <c r="I231" s="55" t="s">
        <v>369</v>
      </c>
      <c r="J231" s="55" t="s">
        <v>1103</v>
      </c>
      <c r="K231" s="55" t="s">
        <v>369</v>
      </c>
      <c r="L231" s="56">
        <v>10.982892536</v>
      </c>
      <c r="M231" s="55" t="s">
        <v>741</v>
      </c>
      <c r="N231" s="56">
        <v>1101406.2833362001</v>
      </c>
      <c r="O231" s="55" t="s">
        <v>1080</v>
      </c>
    </row>
    <row r="232" spans="1:15" ht="25.95" customHeight="1" x14ac:dyDescent="0.25">
      <c r="A232" s="55" t="s">
        <v>599</v>
      </c>
      <c r="B232" s="58" t="s">
        <v>29</v>
      </c>
      <c r="C232" s="58" t="s">
        <v>598</v>
      </c>
      <c r="D232" s="58" t="s">
        <v>221</v>
      </c>
      <c r="E232" s="57" t="s">
        <v>66</v>
      </c>
      <c r="F232" s="55" t="s">
        <v>772</v>
      </c>
      <c r="G232" s="55" t="s">
        <v>369</v>
      </c>
      <c r="H232" s="55" t="s">
        <v>1102</v>
      </c>
      <c r="I232" s="55" t="s">
        <v>369</v>
      </c>
      <c r="J232" s="55" t="s">
        <v>1101</v>
      </c>
      <c r="K232" s="55" t="s">
        <v>369</v>
      </c>
      <c r="L232" s="56">
        <v>10.930680000000001</v>
      </c>
      <c r="M232" s="55" t="s">
        <v>741</v>
      </c>
      <c r="N232" s="56">
        <v>1101417.2140162</v>
      </c>
      <c r="O232" s="55" t="s">
        <v>1080</v>
      </c>
    </row>
    <row r="233" spans="1:15" ht="39" customHeight="1" x14ac:dyDescent="0.25">
      <c r="A233" s="55" t="s">
        <v>1100</v>
      </c>
      <c r="B233" s="58" t="s">
        <v>29</v>
      </c>
      <c r="C233" s="58" t="s">
        <v>1099</v>
      </c>
      <c r="D233" s="58" t="s">
        <v>221</v>
      </c>
      <c r="E233" s="57" t="s">
        <v>302</v>
      </c>
      <c r="F233" s="55" t="s">
        <v>1098</v>
      </c>
      <c r="G233" s="55" t="s">
        <v>369</v>
      </c>
      <c r="H233" s="55" t="s">
        <v>1097</v>
      </c>
      <c r="I233" s="55" t="s">
        <v>369</v>
      </c>
      <c r="J233" s="55" t="s">
        <v>1096</v>
      </c>
      <c r="K233" s="55" t="s">
        <v>369</v>
      </c>
      <c r="L233" s="56">
        <v>10.461258379</v>
      </c>
      <c r="M233" s="55" t="s">
        <v>741</v>
      </c>
      <c r="N233" s="56">
        <v>1101427.6752746</v>
      </c>
      <c r="O233" s="55" t="s">
        <v>1080</v>
      </c>
    </row>
    <row r="234" spans="1:15" ht="39" customHeight="1" x14ac:dyDescent="0.25">
      <c r="A234" s="55" t="s">
        <v>1095</v>
      </c>
      <c r="B234" s="58" t="s">
        <v>29</v>
      </c>
      <c r="C234" s="58" t="s">
        <v>1094</v>
      </c>
      <c r="D234" s="58" t="s">
        <v>256</v>
      </c>
      <c r="E234" s="57" t="s">
        <v>66</v>
      </c>
      <c r="F234" s="55" t="s">
        <v>1093</v>
      </c>
      <c r="G234" s="55" t="s">
        <v>369</v>
      </c>
      <c r="H234" s="55" t="s">
        <v>1092</v>
      </c>
      <c r="I234" s="55" t="s">
        <v>369</v>
      </c>
      <c r="J234" s="55" t="s">
        <v>1091</v>
      </c>
      <c r="K234" s="55" t="s">
        <v>369</v>
      </c>
      <c r="L234" s="56">
        <v>10.164940596999999</v>
      </c>
      <c r="M234" s="55" t="s">
        <v>741</v>
      </c>
      <c r="N234" s="56">
        <v>1101437.8402152001</v>
      </c>
      <c r="O234" s="55" t="s">
        <v>1080</v>
      </c>
    </row>
    <row r="235" spans="1:15" ht="25.95" customHeight="1" x14ac:dyDescent="0.25">
      <c r="A235" s="55" t="s">
        <v>1090</v>
      </c>
      <c r="B235" s="58" t="s">
        <v>29</v>
      </c>
      <c r="C235" s="58" t="s">
        <v>1089</v>
      </c>
      <c r="D235" s="58" t="s">
        <v>256</v>
      </c>
      <c r="E235" s="57" t="s">
        <v>97</v>
      </c>
      <c r="F235" s="55" t="s">
        <v>1088</v>
      </c>
      <c r="G235" s="55" t="s">
        <v>369</v>
      </c>
      <c r="H235" s="55" t="s">
        <v>1087</v>
      </c>
      <c r="I235" s="55" t="s">
        <v>369</v>
      </c>
      <c r="J235" s="55" t="s">
        <v>1086</v>
      </c>
      <c r="K235" s="55" t="s">
        <v>369</v>
      </c>
      <c r="L235" s="56">
        <v>10.080387008000001</v>
      </c>
      <c r="M235" s="55" t="s">
        <v>741</v>
      </c>
      <c r="N235" s="56">
        <v>1101447.9206022001</v>
      </c>
      <c r="O235" s="55" t="s">
        <v>1080</v>
      </c>
    </row>
    <row r="236" spans="1:15" ht="25.95" customHeight="1" x14ac:dyDescent="0.25">
      <c r="A236" s="55" t="s">
        <v>1085</v>
      </c>
      <c r="B236" s="58" t="s">
        <v>29</v>
      </c>
      <c r="C236" s="58" t="s">
        <v>1084</v>
      </c>
      <c r="D236" s="58" t="s">
        <v>221</v>
      </c>
      <c r="E236" s="57" t="s">
        <v>72</v>
      </c>
      <c r="F236" s="55" t="s">
        <v>1083</v>
      </c>
      <c r="G236" s="55" t="s">
        <v>369</v>
      </c>
      <c r="H236" s="55" t="s">
        <v>1082</v>
      </c>
      <c r="I236" s="55" t="s">
        <v>369</v>
      </c>
      <c r="J236" s="55" t="s">
        <v>1081</v>
      </c>
      <c r="K236" s="55" t="s">
        <v>369</v>
      </c>
      <c r="L236" s="56">
        <v>9.9541585799999996</v>
      </c>
      <c r="M236" s="55" t="s">
        <v>741</v>
      </c>
      <c r="N236" s="56">
        <v>1101457.8747608</v>
      </c>
      <c r="O236" s="55" t="s">
        <v>1080</v>
      </c>
    </row>
    <row r="237" spans="1:15" ht="39" customHeight="1" x14ac:dyDescent="0.25">
      <c r="A237" s="55" t="s">
        <v>1079</v>
      </c>
      <c r="B237" s="58" t="s">
        <v>29</v>
      </c>
      <c r="C237" s="58" t="s">
        <v>1078</v>
      </c>
      <c r="D237" s="58" t="s">
        <v>221</v>
      </c>
      <c r="E237" s="57" t="s">
        <v>66</v>
      </c>
      <c r="F237" s="55" t="s">
        <v>1077</v>
      </c>
      <c r="G237" s="55" t="s">
        <v>369</v>
      </c>
      <c r="H237" s="55" t="s">
        <v>1076</v>
      </c>
      <c r="I237" s="55" t="s">
        <v>369</v>
      </c>
      <c r="J237" s="55" t="s">
        <v>1075</v>
      </c>
      <c r="K237" s="55" t="s">
        <v>369</v>
      </c>
      <c r="L237" s="56">
        <v>9.3149160000000002</v>
      </c>
      <c r="M237" s="55" t="s">
        <v>741</v>
      </c>
      <c r="N237" s="56">
        <v>1101467.1896768</v>
      </c>
      <c r="O237" s="55" t="s">
        <v>1014</v>
      </c>
    </row>
    <row r="238" spans="1:15" ht="24" customHeight="1" x14ac:dyDescent="0.25">
      <c r="A238" s="55" t="s">
        <v>1074</v>
      </c>
      <c r="B238" s="58" t="s">
        <v>29</v>
      </c>
      <c r="C238" s="58" t="s">
        <v>1073</v>
      </c>
      <c r="D238" s="58" t="s">
        <v>221</v>
      </c>
      <c r="E238" s="57" t="s">
        <v>66</v>
      </c>
      <c r="F238" s="55" t="s">
        <v>1072</v>
      </c>
      <c r="G238" s="55" t="s">
        <v>369</v>
      </c>
      <c r="H238" s="55" t="s">
        <v>1071</v>
      </c>
      <c r="I238" s="55" t="s">
        <v>369</v>
      </c>
      <c r="J238" s="55" t="s">
        <v>1070</v>
      </c>
      <c r="K238" s="55" t="s">
        <v>369</v>
      </c>
      <c r="L238" s="56">
        <v>8.6747501400000004</v>
      </c>
      <c r="M238" s="55" t="s">
        <v>741</v>
      </c>
      <c r="N238" s="56">
        <v>1101475.8644268999</v>
      </c>
      <c r="O238" s="55" t="s">
        <v>1014</v>
      </c>
    </row>
    <row r="239" spans="1:15" ht="25.95" customHeight="1" x14ac:dyDescent="0.25">
      <c r="A239" s="55" t="s">
        <v>1069</v>
      </c>
      <c r="B239" s="58" t="s">
        <v>29</v>
      </c>
      <c r="C239" s="58" t="s">
        <v>1068</v>
      </c>
      <c r="D239" s="58" t="s">
        <v>221</v>
      </c>
      <c r="E239" s="57" t="s">
        <v>66</v>
      </c>
      <c r="F239" s="55" t="s">
        <v>992</v>
      </c>
      <c r="G239" s="55" t="s">
        <v>369</v>
      </c>
      <c r="H239" s="55" t="s">
        <v>1067</v>
      </c>
      <c r="I239" s="55" t="s">
        <v>369</v>
      </c>
      <c r="J239" s="55" t="s">
        <v>1066</v>
      </c>
      <c r="K239" s="55" t="s">
        <v>369</v>
      </c>
      <c r="L239" s="56">
        <v>8.6163000000000007</v>
      </c>
      <c r="M239" s="55" t="s">
        <v>741</v>
      </c>
      <c r="N239" s="56">
        <v>1101484.4807269</v>
      </c>
      <c r="O239" s="55" t="s">
        <v>1014</v>
      </c>
    </row>
    <row r="240" spans="1:15" ht="25.95" customHeight="1" x14ac:dyDescent="0.25">
      <c r="A240" s="55" t="s">
        <v>1065</v>
      </c>
      <c r="B240" s="58" t="s">
        <v>29</v>
      </c>
      <c r="C240" s="58" t="s">
        <v>1064</v>
      </c>
      <c r="D240" s="58" t="s">
        <v>221</v>
      </c>
      <c r="E240" s="57" t="s">
        <v>66</v>
      </c>
      <c r="F240" s="55" t="s">
        <v>1063</v>
      </c>
      <c r="G240" s="55" t="s">
        <v>369</v>
      </c>
      <c r="H240" s="55" t="s">
        <v>1062</v>
      </c>
      <c r="I240" s="55" t="s">
        <v>369</v>
      </c>
      <c r="J240" s="55" t="s">
        <v>1061</v>
      </c>
      <c r="K240" s="55" t="s">
        <v>369</v>
      </c>
      <c r="L240" s="56">
        <v>8.3675639999999998</v>
      </c>
      <c r="M240" s="55" t="s">
        <v>741</v>
      </c>
      <c r="N240" s="56">
        <v>1101492.8482909</v>
      </c>
      <c r="O240" s="55" t="s">
        <v>1014</v>
      </c>
    </row>
    <row r="241" spans="1:15" ht="25.95" customHeight="1" x14ac:dyDescent="0.25">
      <c r="A241" s="55" t="s">
        <v>1060</v>
      </c>
      <c r="B241" s="58" t="s">
        <v>29</v>
      </c>
      <c r="C241" s="58" t="s">
        <v>1059</v>
      </c>
      <c r="D241" s="58" t="s">
        <v>256</v>
      </c>
      <c r="E241" s="57" t="s">
        <v>66</v>
      </c>
      <c r="F241" s="55" t="s">
        <v>1058</v>
      </c>
      <c r="G241" s="55" t="s">
        <v>369</v>
      </c>
      <c r="H241" s="55" t="s">
        <v>1057</v>
      </c>
      <c r="I241" s="55" t="s">
        <v>369</v>
      </c>
      <c r="J241" s="55" t="s">
        <v>1056</v>
      </c>
      <c r="K241" s="55" t="s">
        <v>369</v>
      </c>
      <c r="L241" s="56">
        <v>8.2007268209999999</v>
      </c>
      <c r="M241" s="55" t="s">
        <v>741</v>
      </c>
      <c r="N241" s="56">
        <v>1101501.0490176999</v>
      </c>
      <c r="O241" s="55" t="s">
        <v>1014</v>
      </c>
    </row>
    <row r="242" spans="1:15" ht="25.95" customHeight="1" x14ac:dyDescent="0.25">
      <c r="A242" s="55" t="s">
        <v>1055</v>
      </c>
      <c r="B242" s="58" t="s">
        <v>29</v>
      </c>
      <c r="C242" s="58" t="s">
        <v>1054</v>
      </c>
      <c r="D242" s="58" t="s">
        <v>221</v>
      </c>
      <c r="E242" s="57" t="s">
        <v>66</v>
      </c>
      <c r="F242" s="55" t="s">
        <v>1053</v>
      </c>
      <c r="G242" s="55" t="s">
        <v>369</v>
      </c>
      <c r="H242" s="55" t="s">
        <v>1052</v>
      </c>
      <c r="I242" s="55" t="s">
        <v>369</v>
      </c>
      <c r="J242" s="55" t="s">
        <v>1051</v>
      </c>
      <c r="K242" s="55" t="s">
        <v>369</v>
      </c>
      <c r="L242" s="56">
        <v>8.0204039999999992</v>
      </c>
      <c r="M242" s="55" t="s">
        <v>741</v>
      </c>
      <c r="N242" s="56">
        <v>1101509.0694217</v>
      </c>
      <c r="O242" s="55" t="s">
        <v>1014</v>
      </c>
    </row>
    <row r="243" spans="1:15" ht="39" customHeight="1" x14ac:dyDescent="0.25">
      <c r="A243" s="55" t="s">
        <v>1050</v>
      </c>
      <c r="B243" s="58" t="s">
        <v>29</v>
      </c>
      <c r="C243" s="58" t="s">
        <v>1049</v>
      </c>
      <c r="D243" s="58" t="s">
        <v>221</v>
      </c>
      <c r="E243" s="57" t="s">
        <v>66</v>
      </c>
      <c r="F243" s="55" t="s">
        <v>1048</v>
      </c>
      <c r="G243" s="55" t="s">
        <v>369</v>
      </c>
      <c r="H243" s="55" t="s">
        <v>1047</v>
      </c>
      <c r="I243" s="55" t="s">
        <v>369</v>
      </c>
      <c r="J243" s="55" t="s">
        <v>1046</v>
      </c>
      <c r="K243" s="55" t="s">
        <v>369</v>
      </c>
      <c r="L243" s="56">
        <v>7.9505147999999997</v>
      </c>
      <c r="M243" s="55" t="s">
        <v>741</v>
      </c>
      <c r="N243" s="56">
        <v>1101517.0199364999</v>
      </c>
      <c r="O243" s="55" t="s">
        <v>1014</v>
      </c>
    </row>
    <row r="244" spans="1:15" ht="39" customHeight="1" x14ac:dyDescent="0.25">
      <c r="A244" s="55" t="s">
        <v>476</v>
      </c>
      <c r="B244" s="58" t="s">
        <v>64</v>
      </c>
      <c r="C244" s="58" t="s">
        <v>475</v>
      </c>
      <c r="D244" s="58" t="s">
        <v>221</v>
      </c>
      <c r="E244" s="57" t="s">
        <v>66</v>
      </c>
      <c r="F244" s="55" t="s">
        <v>1045</v>
      </c>
      <c r="G244" s="55" t="s">
        <v>369</v>
      </c>
      <c r="H244" s="55" t="s">
        <v>1044</v>
      </c>
      <c r="I244" s="55" t="s">
        <v>369</v>
      </c>
      <c r="J244" s="55" t="s">
        <v>1043</v>
      </c>
      <c r="K244" s="55" t="s">
        <v>369</v>
      </c>
      <c r="L244" s="56">
        <v>7.5903999999999998</v>
      </c>
      <c r="M244" s="55" t="s">
        <v>741</v>
      </c>
      <c r="N244" s="56">
        <v>1101524.6103365</v>
      </c>
      <c r="O244" s="55" t="s">
        <v>1014</v>
      </c>
    </row>
    <row r="245" spans="1:15" ht="25.95" customHeight="1" x14ac:dyDescent="0.25">
      <c r="A245" s="55" t="s">
        <v>384</v>
      </c>
      <c r="B245" s="58" t="s">
        <v>29</v>
      </c>
      <c r="C245" s="58" t="s">
        <v>383</v>
      </c>
      <c r="D245" s="58" t="s">
        <v>221</v>
      </c>
      <c r="E245" s="57" t="s">
        <v>47</v>
      </c>
      <c r="F245" s="55" t="s">
        <v>1042</v>
      </c>
      <c r="G245" s="55" t="s">
        <v>369</v>
      </c>
      <c r="H245" s="55" t="s">
        <v>1041</v>
      </c>
      <c r="I245" s="55" t="s">
        <v>369</v>
      </c>
      <c r="J245" s="55" t="s">
        <v>1040</v>
      </c>
      <c r="K245" s="55" t="s">
        <v>369</v>
      </c>
      <c r="L245" s="56">
        <v>7.2535692789999997</v>
      </c>
      <c r="M245" s="55" t="s">
        <v>741</v>
      </c>
      <c r="N245" s="56">
        <v>1101531.8639058</v>
      </c>
      <c r="O245" s="55" t="s">
        <v>1014</v>
      </c>
    </row>
    <row r="246" spans="1:15" ht="25.95" customHeight="1" x14ac:dyDescent="0.25">
      <c r="A246" s="55" t="s">
        <v>603</v>
      </c>
      <c r="B246" s="58" t="s">
        <v>29</v>
      </c>
      <c r="C246" s="58" t="s">
        <v>602</v>
      </c>
      <c r="D246" s="58" t="s">
        <v>221</v>
      </c>
      <c r="E246" s="57" t="s">
        <v>66</v>
      </c>
      <c r="F246" s="55" t="s">
        <v>772</v>
      </c>
      <c r="G246" s="55" t="s">
        <v>369</v>
      </c>
      <c r="H246" s="55" t="s">
        <v>1039</v>
      </c>
      <c r="I246" s="55" t="s">
        <v>369</v>
      </c>
      <c r="J246" s="55" t="s">
        <v>1038</v>
      </c>
      <c r="K246" s="55" t="s">
        <v>369</v>
      </c>
      <c r="L246" s="56">
        <v>7.2035999999999998</v>
      </c>
      <c r="M246" s="55" t="s">
        <v>741</v>
      </c>
      <c r="N246" s="56">
        <v>1101539.0675057999</v>
      </c>
      <c r="O246" s="55" t="s">
        <v>1014</v>
      </c>
    </row>
    <row r="247" spans="1:15" ht="25.95" customHeight="1" x14ac:dyDescent="0.25">
      <c r="A247" s="55" t="s">
        <v>1037</v>
      </c>
      <c r="B247" s="58" t="s">
        <v>29</v>
      </c>
      <c r="C247" s="58" t="s">
        <v>1036</v>
      </c>
      <c r="D247" s="58" t="s">
        <v>221</v>
      </c>
      <c r="E247" s="57" t="s">
        <v>66</v>
      </c>
      <c r="F247" s="55" t="s">
        <v>992</v>
      </c>
      <c r="G247" s="55" t="s">
        <v>369</v>
      </c>
      <c r="H247" s="55" t="s">
        <v>1035</v>
      </c>
      <c r="I247" s="55" t="s">
        <v>369</v>
      </c>
      <c r="J247" s="55" t="s">
        <v>1034</v>
      </c>
      <c r="K247" s="55" t="s">
        <v>369</v>
      </c>
      <c r="L247" s="56">
        <v>7.0732200000000001</v>
      </c>
      <c r="M247" s="55" t="s">
        <v>741</v>
      </c>
      <c r="N247" s="56">
        <v>1101546.1407258001</v>
      </c>
      <c r="O247" s="55" t="s">
        <v>1014</v>
      </c>
    </row>
    <row r="248" spans="1:15" ht="39" customHeight="1" x14ac:dyDescent="0.25">
      <c r="A248" s="55" t="s">
        <v>1033</v>
      </c>
      <c r="B248" s="58" t="s">
        <v>29</v>
      </c>
      <c r="C248" s="58" t="s">
        <v>1032</v>
      </c>
      <c r="D248" s="58" t="s">
        <v>221</v>
      </c>
      <c r="E248" s="57" t="s">
        <v>66</v>
      </c>
      <c r="F248" s="55" t="s">
        <v>1031</v>
      </c>
      <c r="G248" s="55" t="s">
        <v>369</v>
      </c>
      <c r="H248" s="55" t="s">
        <v>842</v>
      </c>
      <c r="I248" s="55" t="s">
        <v>369</v>
      </c>
      <c r="J248" s="55" t="s">
        <v>1030</v>
      </c>
      <c r="K248" s="55" t="s">
        <v>369</v>
      </c>
      <c r="L248" s="56">
        <v>7.0005059999999997</v>
      </c>
      <c r="M248" s="55" t="s">
        <v>741</v>
      </c>
      <c r="N248" s="56">
        <v>1101553.1412318</v>
      </c>
      <c r="O248" s="55" t="s">
        <v>1014</v>
      </c>
    </row>
    <row r="249" spans="1:15" ht="25.95" customHeight="1" x14ac:dyDescent="0.25">
      <c r="A249" s="55" t="s">
        <v>1029</v>
      </c>
      <c r="B249" s="58" t="s">
        <v>29</v>
      </c>
      <c r="C249" s="58" t="s">
        <v>1028</v>
      </c>
      <c r="D249" s="58" t="s">
        <v>221</v>
      </c>
      <c r="E249" s="57" t="s">
        <v>66</v>
      </c>
      <c r="F249" s="55" t="s">
        <v>1027</v>
      </c>
      <c r="G249" s="55" t="s">
        <v>369</v>
      </c>
      <c r="H249" s="55" t="s">
        <v>1026</v>
      </c>
      <c r="I249" s="55" t="s">
        <v>369</v>
      </c>
      <c r="J249" s="55" t="s">
        <v>1025</v>
      </c>
      <c r="K249" s="55" t="s">
        <v>369</v>
      </c>
      <c r="L249" s="56">
        <v>6.8868900000000002</v>
      </c>
      <c r="M249" s="55" t="s">
        <v>741</v>
      </c>
      <c r="N249" s="56">
        <v>1101560.0281217999</v>
      </c>
      <c r="O249" s="55" t="s">
        <v>1014</v>
      </c>
    </row>
    <row r="250" spans="1:15" ht="25.95" customHeight="1" x14ac:dyDescent="0.25">
      <c r="A250" s="55" t="s">
        <v>1024</v>
      </c>
      <c r="B250" s="58" t="s">
        <v>29</v>
      </c>
      <c r="C250" s="58" t="s">
        <v>1023</v>
      </c>
      <c r="D250" s="58" t="s">
        <v>221</v>
      </c>
      <c r="E250" s="57" t="s">
        <v>72</v>
      </c>
      <c r="F250" s="55" t="s">
        <v>1022</v>
      </c>
      <c r="G250" s="55" t="s">
        <v>369</v>
      </c>
      <c r="H250" s="55" t="s">
        <v>1021</v>
      </c>
      <c r="I250" s="55" t="s">
        <v>369</v>
      </c>
      <c r="J250" s="55" t="s">
        <v>1020</v>
      </c>
      <c r="K250" s="55" t="s">
        <v>369</v>
      </c>
      <c r="L250" s="56">
        <v>6.3784511100000003</v>
      </c>
      <c r="M250" s="55" t="s">
        <v>741</v>
      </c>
      <c r="N250" s="56">
        <v>1101566.4065729</v>
      </c>
      <c r="O250" s="55" t="s">
        <v>1014</v>
      </c>
    </row>
    <row r="251" spans="1:15" ht="24" customHeight="1" x14ac:dyDescent="0.25">
      <c r="A251" s="55" t="s">
        <v>1019</v>
      </c>
      <c r="B251" s="58" t="s">
        <v>29</v>
      </c>
      <c r="C251" s="58" t="s">
        <v>1018</v>
      </c>
      <c r="D251" s="58" t="s">
        <v>221</v>
      </c>
      <c r="E251" s="57" t="s">
        <v>243</v>
      </c>
      <c r="F251" s="55" t="s">
        <v>1017</v>
      </c>
      <c r="G251" s="55" t="s">
        <v>369</v>
      </c>
      <c r="H251" s="55" t="s">
        <v>1016</v>
      </c>
      <c r="I251" s="55" t="s">
        <v>369</v>
      </c>
      <c r="J251" s="55" t="s">
        <v>1015</v>
      </c>
      <c r="K251" s="55" t="s">
        <v>369</v>
      </c>
      <c r="L251" s="56">
        <v>6.2463869150000004</v>
      </c>
      <c r="M251" s="55" t="s">
        <v>741</v>
      </c>
      <c r="N251" s="56">
        <v>1101572.6529598001</v>
      </c>
      <c r="O251" s="55" t="s">
        <v>1014</v>
      </c>
    </row>
    <row r="252" spans="1:15" ht="24" customHeight="1" x14ac:dyDescent="0.25">
      <c r="A252" s="55" t="s">
        <v>1013</v>
      </c>
      <c r="B252" s="58" t="s">
        <v>29</v>
      </c>
      <c r="C252" s="58" t="s">
        <v>1012</v>
      </c>
      <c r="D252" s="58" t="s">
        <v>217</v>
      </c>
      <c r="E252" s="57" t="s">
        <v>97</v>
      </c>
      <c r="F252" s="55" t="s">
        <v>1011</v>
      </c>
      <c r="G252" s="55" t="s">
        <v>369</v>
      </c>
      <c r="H252" s="55" t="s">
        <v>1010</v>
      </c>
      <c r="I252" s="55" t="s">
        <v>369</v>
      </c>
      <c r="J252" s="55" t="s">
        <v>1009</v>
      </c>
      <c r="K252" s="55" t="s">
        <v>369</v>
      </c>
      <c r="L252" s="56">
        <v>6.2334761949999997</v>
      </c>
      <c r="M252" s="55" t="s">
        <v>741</v>
      </c>
      <c r="N252" s="56">
        <v>1101578.886436</v>
      </c>
      <c r="O252" s="55" t="s">
        <v>910</v>
      </c>
    </row>
    <row r="253" spans="1:15" ht="25.95" customHeight="1" x14ac:dyDescent="0.25">
      <c r="A253" s="55" t="s">
        <v>1008</v>
      </c>
      <c r="B253" s="58" t="s">
        <v>29</v>
      </c>
      <c r="C253" s="58" t="s">
        <v>1007</v>
      </c>
      <c r="D253" s="58" t="s">
        <v>221</v>
      </c>
      <c r="E253" s="57" t="s">
        <v>66</v>
      </c>
      <c r="F253" s="55" t="s">
        <v>1006</v>
      </c>
      <c r="G253" s="55" t="s">
        <v>369</v>
      </c>
      <c r="H253" s="55" t="s">
        <v>1005</v>
      </c>
      <c r="I253" s="55" t="s">
        <v>369</v>
      </c>
      <c r="J253" s="55" t="s">
        <v>1004</v>
      </c>
      <c r="K253" s="55" t="s">
        <v>369</v>
      </c>
      <c r="L253" s="56">
        <v>6.1129379999999998</v>
      </c>
      <c r="M253" s="55" t="s">
        <v>741</v>
      </c>
      <c r="N253" s="56">
        <v>1101584.9993739999</v>
      </c>
      <c r="O253" s="55" t="s">
        <v>910</v>
      </c>
    </row>
    <row r="254" spans="1:15" ht="25.95" customHeight="1" x14ac:dyDescent="0.25">
      <c r="A254" s="55" t="s">
        <v>1003</v>
      </c>
      <c r="B254" s="58" t="s">
        <v>29</v>
      </c>
      <c r="C254" s="58" t="s">
        <v>1002</v>
      </c>
      <c r="D254" s="58" t="s">
        <v>221</v>
      </c>
      <c r="E254" s="57" t="s">
        <v>66</v>
      </c>
      <c r="F254" s="55" t="s">
        <v>810</v>
      </c>
      <c r="G254" s="55" t="s">
        <v>369</v>
      </c>
      <c r="H254" s="55" t="s">
        <v>1001</v>
      </c>
      <c r="I254" s="55" t="s">
        <v>369</v>
      </c>
      <c r="J254" s="55" t="s">
        <v>1000</v>
      </c>
      <c r="K254" s="55" t="s">
        <v>369</v>
      </c>
      <c r="L254" s="56">
        <v>5.85684</v>
      </c>
      <c r="M254" s="55" t="s">
        <v>741</v>
      </c>
      <c r="N254" s="56">
        <v>1101590.8562139999</v>
      </c>
      <c r="O254" s="55" t="s">
        <v>910</v>
      </c>
    </row>
    <row r="255" spans="1:15" ht="25.95" customHeight="1" x14ac:dyDescent="0.25">
      <c r="A255" s="55" t="s">
        <v>999</v>
      </c>
      <c r="B255" s="58" t="s">
        <v>29</v>
      </c>
      <c r="C255" s="58" t="s">
        <v>998</v>
      </c>
      <c r="D255" s="58" t="s">
        <v>221</v>
      </c>
      <c r="E255" s="57" t="s">
        <v>66</v>
      </c>
      <c r="F255" s="55" t="s">
        <v>997</v>
      </c>
      <c r="G255" s="55" t="s">
        <v>369</v>
      </c>
      <c r="H255" s="55" t="s">
        <v>996</v>
      </c>
      <c r="I255" s="55" t="s">
        <v>369</v>
      </c>
      <c r="J255" s="55" t="s">
        <v>995</v>
      </c>
      <c r="K255" s="55" t="s">
        <v>369</v>
      </c>
      <c r="L255" s="56">
        <v>5.8457790000000003</v>
      </c>
      <c r="M255" s="55" t="s">
        <v>741</v>
      </c>
      <c r="N255" s="56">
        <v>1101596.701993</v>
      </c>
      <c r="O255" s="55" t="s">
        <v>910</v>
      </c>
    </row>
    <row r="256" spans="1:15" ht="25.95" customHeight="1" x14ac:dyDescent="0.25">
      <c r="A256" s="55" t="s">
        <v>994</v>
      </c>
      <c r="B256" s="58" t="s">
        <v>29</v>
      </c>
      <c r="C256" s="58" t="s">
        <v>993</v>
      </c>
      <c r="D256" s="58" t="s">
        <v>221</v>
      </c>
      <c r="E256" s="57" t="s">
        <v>66</v>
      </c>
      <c r="F256" s="55" t="s">
        <v>992</v>
      </c>
      <c r="G256" s="55" t="s">
        <v>369</v>
      </c>
      <c r="H256" s="55" t="s">
        <v>991</v>
      </c>
      <c r="I256" s="55" t="s">
        <v>369</v>
      </c>
      <c r="J256" s="55" t="s">
        <v>990</v>
      </c>
      <c r="K256" s="55" t="s">
        <v>369</v>
      </c>
      <c r="L256" s="56">
        <v>5.7888599999999997</v>
      </c>
      <c r="M256" s="55" t="s">
        <v>741</v>
      </c>
      <c r="N256" s="56">
        <v>1101602.490853</v>
      </c>
      <c r="O256" s="55" t="s">
        <v>910</v>
      </c>
    </row>
    <row r="257" spans="1:15" ht="25.95" customHeight="1" x14ac:dyDescent="0.25">
      <c r="A257" s="55" t="s">
        <v>989</v>
      </c>
      <c r="B257" s="58" t="s">
        <v>29</v>
      </c>
      <c r="C257" s="58" t="s">
        <v>988</v>
      </c>
      <c r="D257" s="58" t="s">
        <v>221</v>
      </c>
      <c r="E257" s="57" t="s">
        <v>66</v>
      </c>
      <c r="F257" s="55" t="s">
        <v>987</v>
      </c>
      <c r="G257" s="55" t="s">
        <v>369</v>
      </c>
      <c r="H257" s="55" t="s">
        <v>986</v>
      </c>
      <c r="I257" s="55" t="s">
        <v>369</v>
      </c>
      <c r="J257" s="55" t="s">
        <v>985</v>
      </c>
      <c r="K257" s="55" t="s">
        <v>369</v>
      </c>
      <c r="L257" s="56">
        <v>5.5074480000000001</v>
      </c>
      <c r="M257" s="55" t="s">
        <v>741</v>
      </c>
      <c r="N257" s="56">
        <v>1101607.9983010001</v>
      </c>
      <c r="O257" s="55" t="s">
        <v>910</v>
      </c>
    </row>
    <row r="258" spans="1:15" ht="25.95" customHeight="1" x14ac:dyDescent="0.25">
      <c r="A258" s="55" t="s">
        <v>984</v>
      </c>
      <c r="B258" s="58" t="s">
        <v>29</v>
      </c>
      <c r="C258" s="58" t="s">
        <v>983</v>
      </c>
      <c r="D258" s="58" t="s">
        <v>221</v>
      </c>
      <c r="E258" s="57" t="s">
        <v>66</v>
      </c>
      <c r="F258" s="55" t="s">
        <v>982</v>
      </c>
      <c r="G258" s="55" t="s">
        <v>369</v>
      </c>
      <c r="H258" s="55" t="s">
        <v>981</v>
      </c>
      <c r="I258" s="55" t="s">
        <v>369</v>
      </c>
      <c r="J258" s="55" t="s">
        <v>980</v>
      </c>
      <c r="K258" s="55" t="s">
        <v>369</v>
      </c>
      <c r="L258" s="56">
        <v>5.29689108</v>
      </c>
      <c r="M258" s="55" t="s">
        <v>741</v>
      </c>
      <c r="N258" s="56">
        <v>1101613.2951921001</v>
      </c>
      <c r="O258" s="55" t="s">
        <v>910</v>
      </c>
    </row>
    <row r="259" spans="1:15" ht="25.95" customHeight="1" x14ac:dyDescent="0.25">
      <c r="A259" s="55" t="s">
        <v>979</v>
      </c>
      <c r="B259" s="58" t="s">
        <v>29</v>
      </c>
      <c r="C259" s="58" t="s">
        <v>978</v>
      </c>
      <c r="D259" s="58" t="s">
        <v>221</v>
      </c>
      <c r="E259" s="57" t="s">
        <v>66</v>
      </c>
      <c r="F259" s="55" t="s">
        <v>973</v>
      </c>
      <c r="G259" s="55" t="s">
        <v>369</v>
      </c>
      <c r="H259" s="55" t="s">
        <v>977</v>
      </c>
      <c r="I259" s="55" t="s">
        <v>369</v>
      </c>
      <c r="J259" s="55" t="s">
        <v>976</v>
      </c>
      <c r="K259" s="55" t="s">
        <v>369</v>
      </c>
      <c r="L259" s="56">
        <v>5.278848</v>
      </c>
      <c r="M259" s="55" t="s">
        <v>741</v>
      </c>
      <c r="N259" s="56">
        <v>1101618.5740401</v>
      </c>
      <c r="O259" s="55" t="s">
        <v>910</v>
      </c>
    </row>
    <row r="260" spans="1:15" ht="25.95" customHeight="1" x14ac:dyDescent="0.25">
      <c r="A260" s="55" t="s">
        <v>975</v>
      </c>
      <c r="B260" s="58" t="s">
        <v>29</v>
      </c>
      <c r="C260" s="58" t="s">
        <v>974</v>
      </c>
      <c r="D260" s="58" t="s">
        <v>221</v>
      </c>
      <c r="E260" s="57" t="s">
        <v>66</v>
      </c>
      <c r="F260" s="55" t="s">
        <v>973</v>
      </c>
      <c r="G260" s="55" t="s">
        <v>369</v>
      </c>
      <c r="H260" s="55" t="s">
        <v>972</v>
      </c>
      <c r="I260" s="55" t="s">
        <v>369</v>
      </c>
      <c r="J260" s="55" t="s">
        <v>971</v>
      </c>
      <c r="K260" s="55" t="s">
        <v>369</v>
      </c>
      <c r="L260" s="56">
        <v>5.1315840000000001</v>
      </c>
      <c r="M260" s="55" t="s">
        <v>741</v>
      </c>
      <c r="N260" s="56">
        <v>1101623.7056241001</v>
      </c>
      <c r="O260" s="55" t="s">
        <v>910</v>
      </c>
    </row>
    <row r="261" spans="1:15" ht="39" customHeight="1" x14ac:dyDescent="0.25">
      <c r="A261" s="55" t="s">
        <v>511</v>
      </c>
      <c r="B261" s="58" t="s">
        <v>29</v>
      </c>
      <c r="C261" s="58" t="s">
        <v>510</v>
      </c>
      <c r="D261" s="58" t="s">
        <v>221</v>
      </c>
      <c r="E261" s="57" t="s">
        <v>66</v>
      </c>
      <c r="F261" s="55" t="s">
        <v>970</v>
      </c>
      <c r="G261" s="55" t="s">
        <v>369</v>
      </c>
      <c r="H261" s="55" t="s">
        <v>969</v>
      </c>
      <c r="I261" s="55" t="s">
        <v>369</v>
      </c>
      <c r="J261" s="55" t="s">
        <v>968</v>
      </c>
      <c r="K261" s="55" t="s">
        <v>369</v>
      </c>
      <c r="L261" s="56">
        <v>5.0410079999999997</v>
      </c>
      <c r="M261" s="55" t="s">
        <v>741</v>
      </c>
      <c r="N261" s="56">
        <v>1101628.7466321001</v>
      </c>
      <c r="O261" s="55" t="s">
        <v>910</v>
      </c>
    </row>
    <row r="262" spans="1:15" ht="39" customHeight="1" x14ac:dyDescent="0.25">
      <c r="A262" s="55" t="s">
        <v>967</v>
      </c>
      <c r="B262" s="58" t="s">
        <v>29</v>
      </c>
      <c r="C262" s="58" t="s">
        <v>966</v>
      </c>
      <c r="D262" s="58" t="s">
        <v>221</v>
      </c>
      <c r="E262" s="57" t="s">
        <v>72</v>
      </c>
      <c r="F262" s="55" t="s">
        <v>965</v>
      </c>
      <c r="G262" s="55" t="s">
        <v>369</v>
      </c>
      <c r="H262" s="55" t="s">
        <v>964</v>
      </c>
      <c r="I262" s="55" t="s">
        <v>369</v>
      </c>
      <c r="J262" s="55" t="s">
        <v>963</v>
      </c>
      <c r="K262" s="55" t="s">
        <v>369</v>
      </c>
      <c r="L262" s="56">
        <v>4.9307227200000003</v>
      </c>
      <c r="M262" s="55" t="s">
        <v>741</v>
      </c>
      <c r="N262" s="56">
        <v>1101633.6773548</v>
      </c>
      <c r="O262" s="55" t="s">
        <v>910</v>
      </c>
    </row>
    <row r="263" spans="1:15" ht="24" customHeight="1" x14ac:dyDescent="0.25">
      <c r="A263" s="55" t="s">
        <v>465</v>
      </c>
      <c r="B263" s="58" t="s">
        <v>64</v>
      </c>
      <c r="C263" s="58" t="s">
        <v>464</v>
      </c>
      <c r="D263" s="58" t="s">
        <v>221</v>
      </c>
      <c r="E263" s="57" t="s">
        <v>97</v>
      </c>
      <c r="F263" s="55" t="s">
        <v>947</v>
      </c>
      <c r="G263" s="55" t="s">
        <v>369</v>
      </c>
      <c r="H263" s="55" t="s">
        <v>962</v>
      </c>
      <c r="I263" s="55" t="s">
        <v>369</v>
      </c>
      <c r="J263" s="55" t="s">
        <v>961</v>
      </c>
      <c r="K263" s="55" t="s">
        <v>369</v>
      </c>
      <c r="L263" s="56">
        <v>4.7725</v>
      </c>
      <c r="M263" s="55" t="s">
        <v>741</v>
      </c>
      <c r="N263" s="56">
        <v>1101638.4498548</v>
      </c>
      <c r="O263" s="55" t="s">
        <v>910</v>
      </c>
    </row>
    <row r="264" spans="1:15" ht="25.95" customHeight="1" x14ac:dyDescent="0.25">
      <c r="A264" s="55" t="s">
        <v>960</v>
      </c>
      <c r="B264" s="58" t="s">
        <v>29</v>
      </c>
      <c r="C264" s="58" t="s">
        <v>959</v>
      </c>
      <c r="D264" s="58" t="s">
        <v>221</v>
      </c>
      <c r="E264" s="57" t="s">
        <v>31</v>
      </c>
      <c r="F264" s="55" t="s">
        <v>958</v>
      </c>
      <c r="G264" s="55" t="s">
        <v>369</v>
      </c>
      <c r="H264" s="55" t="s">
        <v>957</v>
      </c>
      <c r="I264" s="55" t="s">
        <v>369</v>
      </c>
      <c r="J264" s="55" t="s">
        <v>956</v>
      </c>
      <c r="K264" s="55" t="s">
        <v>369</v>
      </c>
      <c r="L264" s="56">
        <v>4.6156191120000001</v>
      </c>
      <c r="M264" s="55" t="s">
        <v>741</v>
      </c>
      <c r="N264" s="56">
        <v>1101643.0654738999</v>
      </c>
      <c r="O264" s="55" t="s">
        <v>910</v>
      </c>
    </row>
    <row r="265" spans="1:15" ht="25.95" customHeight="1" x14ac:dyDescent="0.25">
      <c r="A265" s="55" t="s">
        <v>498</v>
      </c>
      <c r="B265" s="58" t="s">
        <v>29</v>
      </c>
      <c r="C265" s="58" t="s">
        <v>497</v>
      </c>
      <c r="D265" s="58" t="s">
        <v>221</v>
      </c>
      <c r="E265" s="57" t="s">
        <v>243</v>
      </c>
      <c r="F265" s="55" t="s">
        <v>955</v>
      </c>
      <c r="G265" s="55" t="s">
        <v>369</v>
      </c>
      <c r="H265" s="55" t="s">
        <v>954</v>
      </c>
      <c r="I265" s="55" t="s">
        <v>369</v>
      </c>
      <c r="J265" s="55" t="s">
        <v>953</v>
      </c>
      <c r="K265" s="55" t="s">
        <v>369</v>
      </c>
      <c r="L265" s="56">
        <v>4.4638</v>
      </c>
      <c r="M265" s="55" t="s">
        <v>741</v>
      </c>
      <c r="N265" s="56">
        <v>1101647.5292739</v>
      </c>
      <c r="O265" s="55" t="s">
        <v>910</v>
      </c>
    </row>
    <row r="266" spans="1:15" ht="39" customHeight="1" x14ac:dyDescent="0.25">
      <c r="A266" s="55" t="s">
        <v>952</v>
      </c>
      <c r="B266" s="58" t="s">
        <v>29</v>
      </c>
      <c r="C266" s="58" t="s">
        <v>951</v>
      </c>
      <c r="D266" s="58" t="s">
        <v>221</v>
      </c>
      <c r="E266" s="57" t="s">
        <v>66</v>
      </c>
      <c r="F266" s="55" t="s">
        <v>950</v>
      </c>
      <c r="G266" s="55" t="s">
        <v>369</v>
      </c>
      <c r="H266" s="55" t="s">
        <v>949</v>
      </c>
      <c r="I266" s="55" t="s">
        <v>369</v>
      </c>
      <c r="J266" s="55" t="s">
        <v>948</v>
      </c>
      <c r="K266" s="55" t="s">
        <v>369</v>
      </c>
      <c r="L266" s="56">
        <v>4.4332136740000001</v>
      </c>
      <c r="M266" s="55" t="s">
        <v>741</v>
      </c>
      <c r="N266" s="56">
        <v>1101651.9624876</v>
      </c>
      <c r="O266" s="55" t="s">
        <v>910</v>
      </c>
    </row>
    <row r="267" spans="1:15" ht="24" customHeight="1" x14ac:dyDescent="0.25">
      <c r="A267" s="55" t="s">
        <v>463</v>
      </c>
      <c r="B267" s="58" t="s">
        <v>64</v>
      </c>
      <c r="C267" s="58" t="s">
        <v>462</v>
      </c>
      <c r="D267" s="58" t="s">
        <v>221</v>
      </c>
      <c r="E267" s="57" t="s">
        <v>97</v>
      </c>
      <c r="F267" s="55" t="s">
        <v>947</v>
      </c>
      <c r="G267" s="55" t="s">
        <v>369</v>
      </c>
      <c r="H267" s="55" t="s">
        <v>946</v>
      </c>
      <c r="I267" s="55" t="s">
        <v>369</v>
      </c>
      <c r="J267" s="55" t="s">
        <v>945</v>
      </c>
      <c r="K267" s="55" t="s">
        <v>369</v>
      </c>
      <c r="L267" s="56">
        <v>4.0250000000000004</v>
      </c>
      <c r="M267" s="55" t="s">
        <v>741</v>
      </c>
      <c r="N267" s="56">
        <v>1101655.9874876</v>
      </c>
      <c r="O267" s="55" t="s">
        <v>910</v>
      </c>
    </row>
    <row r="268" spans="1:15" ht="24" customHeight="1" x14ac:dyDescent="0.25">
      <c r="A268" s="55" t="s">
        <v>480</v>
      </c>
      <c r="B268" s="58" t="s">
        <v>64</v>
      </c>
      <c r="C268" s="58" t="s">
        <v>479</v>
      </c>
      <c r="D268" s="58" t="s">
        <v>221</v>
      </c>
      <c r="E268" s="57" t="s">
        <v>66</v>
      </c>
      <c r="F268" s="55" t="s">
        <v>944</v>
      </c>
      <c r="G268" s="55" t="s">
        <v>369</v>
      </c>
      <c r="H268" s="55" t="s">
        <v>943</v>
      </c>
      <c r="I268" s="55" t="s">
        <v>369</v>
      </c>
      <c r="J268" s="55" t="s">
        <v>942</v>
      </c>
      <c r="K268" s="55" t="s">
        <v>369</v>
      </c>
      <c r="L268" s="56">
        <v>3.9920399999999998</v>
      </c>
      <c r="M268" s="55" t="s">
        <v>741</v>
      </c>
      <c r="N268" s="56">
        <v>1101659.9795276001</v>
      </c>
      <c r="O268" s="55" t="s">
        <v>910</v>
      </c>
    </row>
    <row r="269" spans="1:15" ht="25.95" customHeight="1" x14ac:dyDescent="0.25">
      <c r="A269" s="55" t="s">
        <v>941</v>
      </c>
      <c r="B269" s="58" t="s">
        <v>29</v>
      </c>
      <c r="C269" s="58" t="s">
        <v>940</v>
      </c>
      <c r="D269" s="58" t="s">
        <v>221</v>
      </c>
      <c r="E269" s="57" t="s">
        <v>66</v>
      </c>
      <c r="F269" s="55" t="s">
        <v>939</v>
      </c>
      <c r="G269" s="55" t="s">
        <v>369</v>
      </c>
      <c r="H269" s="55" t="s">
        <v>938</v>
      </c>
      <c r="I269" s="55" t="s">
        <v>369</v>
      </c>
      <c r="J269" s="55" t="s">
        <v>937</v>
      </c>
      <c r="K269" s="55" t="s">
        <v>369</v>
      </c>
      <c r="L269" s="56">
        <v>3.4771743750000002</v>
      </c>
      <c r="M269" s="55" t="s">
        <v>741</v>
      </c>
      <c r="N269" s="56">
        <v>1101663.456702</v>
      </c>
      <c r="O269" s="55" t="s">
        <v>910</v>
      </c>
    </row>
    <row r="270" spans="1:15" ht="25.95" customHeight="1" x14ac:dyDescent="0.25">
      <c r="A270" s="55" t="s">
        <v>431</v>
      </c>
      <c r="B270" s="58" t="s">
        <v>29</v>
      </c>
      <c r="C270" s="58" t="s">
        <v>430</v>
      </c>
      <c r="D270" s="58" t="s">
        <v>256</v>
      </c>
      <c r="E270" s="57" t="s">
        <v>97</v>
      </c>
      <c r="F270" s="55" t="s">
        <v>936</v>
      </c>
      <c r="G270" s="55" t="s">
        <v>369</v>
      </c>
      <c r="H270" s="55" t="s">
        <v>846</v>
      </c>
      <c r="I270" s="55" t="s">
        <v>369</v>
      </c>
      <c r="J270" s="55" t="s">
        <v>935</v>
      </c>
      <c r="K270" s="55" t="s">
        <v>369</v>
      </c>
      <c r="L270" s="56">
        <v>3.36</v>
      </c>
      <c r="M270" s="55" t="s">
        <v>741</v>
      </c>
      <c r="N270" s="56">
        <v>1101666.8167020001</v>
      </c>
      <c r="O270" s="55" t="s">
        <v>910</v>
      </c>
    </row>
    <row r="271" spans="1:15" ht="39" customHeight="1" x14ac:dyDescent="0.25">
      <c r="A271" s="55" t="s">
        <v>934</v>
      </c>
      <c r="B271" s="58" t="s">
        <v>29</v>
      </c>
      <c r="C271" s="58" t="s">
        <v>933</v>
      </c>
      <c r="D271" s="58" t="s">
        <v>221</v>
      </c>
      <c r="E271" s="57" t="s">
        <v>31</v>
      </c>
      <c r="F271" s="55" t="s">
        <v>932</v>
      </c>
      <c r="G271" s="55" t="s">
        <v>369</v>
      </c>
      <c r="H271" s="55" t="s">
        <v>931</v>
      </c>
      <c r="I271" s="55" t="s">
        <v>369</v>
      </c>
      <c r="J271" s="55" t="s">
        <v>930</v>
      </c>
      <c r="K271" s="55" t="s">
        <v>369</v>
      </c>
      <c r="L271" s="56">
        <v>3.3077630720000002</v>
      </c>
      <c r="M271" s="55" t="s">
        <v>741</v>
      </c>
      <c r="N271" s="56">
        <v>1101670.1244651</v>
      </c>
      <c r="O271" s="55" t="s">
        <v>910</v>
      </c>
    </row>
    <row r="272" spans="1:15" ht="24" customHeight="1" x14ac:dyDescent="0.25">
      <c r="A272" s="55" t="s">
        <v>929</v>
      </c>
      <c r="B272" s="58" t="s">
        <v>29</v>
      </c>
      <c r="C272" s="58" t="s">
        <v>928</v>
      </c>
      <c r="D272" s="58" t="s">
        <v>221</v>
      </c>
      <c r="E272" s="57" t="s">
        <v>66</v>
      </c>
      <c r="F272" s="55" t="s">
        <v>927</v>
      </c>
      <c r="G272" s="55" t="s">
        <v>369</v>
      </c>
      <c r="H272" s="55" t="s">
        <v>926</v>
      </c>
      <c r="I272" s="55" t="s">
        <v>369</v>
      </c>
      <c r="J272" s="55" t="s">
        <v>925</v>
      </c>
      <c r="K272" s="55" t="s">
        <v>369</v>
      </c>
      <c r="L272" s="56">
        <v>3.0905279999999999</v>
      </c>
      <c r="M272" s="55" t="s">
        <v>741</v>
      </c>
      <c r="N272" s="56">
        <v>1101673.2149930999</v>
      </c>
      <c r="O272" s="55" t="s">
        <v>910</v>
      </c>
    </row>
    <row r="273" spans="1:15" ht="24" customHeight="1" x14ac:dyDescent="0.25">
      <c r="A273" s="55" t="s">
        <v>396</v>
      </c>
      <c r="B273" s="58" t="s">
        <v>29</v>
      </c>
      <c r="C273" s="58" t="s">
        <v>395</v>
      </c>
      <c r="D273" s="58" t="s">
        <v>221</v>
      </c>
      <c r="E273" s="57" t="s">
        <v>66</v>
      </c>
      <c r="F273" s="55" t="s">
        <v>924</v>
      </c>
      <c r="G273" s="55" t="s">
        <v>369</v>
      </c>
      <c r="H273" s="55" t="s">
        <v>923</v>
      </c>
      <c r="I273" s="55" t="s">
        <v>369</v>
      </c>
      <c r="J273" s="55" t="s">
        <v>922</v>
      </c>
      <c r="K273" s="55" t="s">
        <v>369</v>
      </c>
      <c r="L273" s="56">
        <v>2.9952000000000001</v>
      </c>
      <c r="M273" s="55" t="s">
        <v>741</v>
      </c>
      <c r="N273" s="56">
        <v>1101676.2101930999</v>
      </c>
      <c r="O273" s="55" t="s">
        <v>910</v>
      </c>
    </row>
    <row r="274" spans="1:15" ht="25.95" customHeight="1" x14ac:dyDescent="0.25">
      <c r="A274" s="55" t="s">
        <v>605</v>
      </c>
      <c r="B274" s="58" t="s">
        <v>29</v>
      </c>
      <c r="C274" s="58" t="s">
        <v>604</v>
      </c>
      <c r="D274" s="58" t="s">
        <v>221</v>
      </c>
      <c r="E274" s="57" t="s">
        <v>66</v>
      </c>
      <c r="F274" s="55" t="s">
        <v>796</v>
      </c>
      <c r="G274" s="55" t="s">
        <v>369</v>
      </c>
      <c r="H274" s="55" t="s">
        <v>921</v>
      </c>
      <c r="I274" s="55" t="s">
        <v>369</v>
      </c>
      <c r="J274" s="55" t="s">
        <v>916</v>
      </c>
      <c r="K274" s="55" t="s">
        <v>369</v>
      </c>
      <c r="L274" s="56">
        <v>2.8047059999999999</v>
      </c>
      <c r="M274" s="55" t="s">
        <v>741</v>
      </c>
      <c r="N274" s="56">
        <v>1101679.0148990999</v>
      </c>
      <c r="O274" s="55" t="s">
        <v>910</v>
      </c>
    </row>
    <row r="275" spans="1:15" ht="25.95" customHeight="1" x14ac:dyDescent="0.25">
      <c r="A275" s="55" t="s">
        <v>920</v>
      </c>
      <c r="B275" s="58" t="s">
        <v>29</v>
      </c>
      <c r="C275" s="58" t="s">
        <v>919</v>
      </c>
      <c r="D275" s="58" t="s">
        <v>221</v>
      </c>
      <c r="E275" s="57" t="s">
        <v>66</v>
      </c>
      <c r="F275" s="55" t="s">
        <v>918</v>
      </c>
      <c r="G275" s="55" t="s">
        <v>369</v>
      </c>
      <c r="H275" s="55" t="s">
        <v>917</v>
      </c>
      <c r="I275" s="55" t="s">
        <v>369</v>
      </c>
      <c r="J275" s="55" t="s">
        <v>916</v>
      </c>
      <c r="K275" s="55" t="s">
        <v>369</v>
      </c>
      <c r="L275" s="56">
        <v>2.8029932400000002</v>
      </c>
      <c r="M275" s="55" t="s">
        <v>741</v>
      </c>
      <c r="N275" s="56">
        <v>1101681.8178923</v>
      </c>
      <c r="O275" s="55" t="s">
        <v>910</v>
      </c>
    </row>
    <row r="276" spans="1:15" ht="24" customHeight="1" x14ac:dyDescent="0.25">
      <c r="A276" s="55" t="s">
        <v>915</v>
      </c>
      <c r="B276" s="58" t="s">
        <v>29</v>
      </c>
      <c r="C276" s="58" t="s">
        <v>914</v>
      </c>
      <c r="D276" s="58" t="s">
        <v>221</v>
      </c>
      <c r="E276" s="57" t="s">
        <v>66</v>
      </c>
      <c r="F276" s="55" t="s">
        <v>913</v>
      </c>
      <c r="G276" s="55" t="s">
        <v>369</v>
      </c>
      <c r="H276" s="55" t="s">
        <v>912</v>
      </c>
      <c r="I276" s="55" t="s">
        <v>369</v>
      </c>
      <c r="J276" s="55" t="s">
        <v>911</v>
      </c>
      <c r="K276" s="55" t="s">
        <v>369</v>
      </c>
      <c r="L276" s="56">
        <v>2.7575273309999999</v>
      </c>
      <c r="M276" s="55" t="s">
        <v>741</v>
      </c>
      <c r="N276" s="56">
        <v>1101684.5754195999</v>
      </c>
      <c r="O276" s="55" t="s">
        <v>910</v>
      </c>
    </row>
    <row r="277" spans="1:15" ht="25.95" customHeight="1" x14ac:dyDescent="0.25">
      <c r="A277" s="55" t="s">
        <v>909</v>
      </c>
      <c r="B277" s="58" t="s">
        <v>29</v>
      </c>
      <c r="C277" s="58" t="s">
        <v>908</v>
      </c>
      <c r="D277" s="58" t="s">
        <v>221</v>
      </c>
      <c r="E277" s="57" t="s">
        <v>66</v>
      </c>
      <c r="F277" s="55" t="s">
        <v>907</v>
      </c>
      <c r="G277" s="55" t="s">
        <v>369</v>
      </c>
      <c r="H277" s="55" t="s">
        <v>902</v>
      </c>
      <c r="I277" s="55" t="s">
        <v>369</v>
      </c>
      <c r="J277" s="55" t="s">
        <v>906</v>
      </c>
      <c r="K277" s="55" t="s">
        <v>369</v>
      </c>
      <c r="L277" s="56">
        <v>2.6449632000000003</v>
      </c>
      <c r="M277" s="55" t="s">
        <v>741</v>
      </c>
      <c r="N277" s="56">
        <v>1101687.2203828001</v>
      </c>
      <c r="O277" s="55" t="s">
        <v>740</v>
      </c>
    </row>
    <row r="278" spans="1:15" ht="25.95" customHeight="1" x14ac:dyDescent="0.25">
      <c r="A278" s="55" t="s">
        <v>905</v>
      </c>
      <c r="B278" s="58" t="s">
        <v>29</v>
      </c>
      <c r="C278" s="58" t="s">
        <v>904</v>
      </c>
      <c r="D278" s="58" t="s">
        <v>256</v>
      </c>
      <c r="E278" s="57" t="s">
        <v>97</v>
      </c>
      <c r="F278" s="55" t="s">
        <v>903</v>
      </c>
      <c r="G278" s="55" t="s">
        <v>369</v>
      </c>
      <c r="H278" s="55" t="s">
        <v>902</v>
      </c>
      <c r="I278" s="55" t="s">
        <v>369</v>
      </c>
      <c r="J278" s="55" t="s">
        <v>901</v>
      </c>
      <c r="K278" s="55" t="s">
        <v>369</v>
      </c>
      <c r="L278" s="56">
        <v>2.56</v>
      </c>
      <c r="M278" s="55" t="s">
        <v>741</v>
      </c>
      <c r="N278" s="56">
        <v>1101689.7803827999</v>
      </c>
      <c r="O278" s="55" t="s">
        <v>740</v>
      </c>
    </row>
    <row r="279" spans="1:15" ht="39" customHeight="1" x14ac:dyDescent="0.25">
      <c r="A279" s="55" t="s">
        <v>900</v>
      </c>
      <c r="B279" s="58" t="s">
        <v>29</v>
      </c>
      <c r="C279" s="58" t="s">
        <v>899</v>
      </c>
      <c r="D279" s="58" t="s">
        <v>221</v>
      </c>
      <c r="E279" s="57" t="s">
        <v>66</v>
      </c>
      <c r="F279" s="55" t="s">
        <v>898</v>
      </c>
      <c r="G279" s="55" t="s">
        <v>369</v>
      </c>
      <c r="H279" s="55" t="s">
        <v>832</v>
      </c>
      <c r="I279" s="55" t="s">
        <v>369</v>
      </c>
      <c r="J279" s="55" t="s">
        <v>897</v>
      </c>
      <c r="K279" s="55" t="s">
        <v>369</v>
      </c>
      <c r="L279" s="56">
        <v>2.2559399999999998</v>
      </c>
      <c r="M279" s="55" t="s">
        <v>741</v>
      </c>
      <c r="N279" s="56">
        <v>1101692.0363228</v>
      </c>
      <c r="O279" s="55" t="s">
        <v>740</v>
      </c>
    </row>
    <row r="280" spans="1:15" ht="24" customHeight="1" x14ac:dyDescent="0.25">
      <c r="A280" s="55" t="s">
        <v>896</v>
      </c>
      <c r="B280" s="58" t="s">
        <v>29</v>
      </c>
      <c r="C280" s="58" t="s">
        <v>895</v>
      </c>
      <c r="D280" s="58" t="s">
        <v>221</v>
      </c>
      <c r="E280" s="57" t="s">
        <v>894</v>
      </c>
      <c r="F280" s="55" t="s">
        <v>893</v>
      </c>
      <c r="G280" s="55" t="s">
        <v>369</v>
      </c>
      <c r="H280" s="55" t="s">
        <v>892</v>
      </c>
      <c r="I280" s="55" t="s">
        <v>369</v>
      </c>
      <c r="J280" s="55" t="s">
        <v>891</v>
      </c>
      <c r="K280" s="55" t="s">
        <v>369</v>
      </c>
      <c r="L280" s="56">
        <v>1.8457599600000001</v>
      </c>
      <c r="M280" s="55" t="s">
        <v>741</v>
      </c>
      <c r="N280" s="56">
        <v>1101693.8820827999</v>
      </c>
      <c r="O280" s="55" t="s">
        <v>740</v>
      </c>
    </row>
    <row r="281" spans="1:15" ht="39" customHeight="1" x14ac:dyDescent="0.25">
      <c r="A281" s="55" t="s">
        <v>890</v>
      </c>
      <c r="B281" s="58" t="s">
        <v>29</v>
      </c>
      <c r="C281" s="58" t="s">
        <v>889</v>
      </c>
      <c r="D281" s="58" t="s">
        <v>256</v>
      </c>
      <c r="E281" s="57" t="s">
        <v>66</v>
      </c>
      <c r="F281" s="55" t="s">
        <v>888</v>
      </c>
      <c r="G281" s="55" t="s">
        <v>369</v>
      </c>
      <c r="H281" s="55" t="s">
        <v>887</v>
      </c>
      <c r="I281" s="55" t="s">
        <v>369</v>
      </c>
      <c r="J281" s="55" t="s">
        <v>886</v>
      </c>
      <c r="K281" s="55" t="s">
        <v>369</v>
      </c>
      <c r="L281" s="56">
        <v>1.7083807440000001</v>
      </c>
      <c r="M281" s="55" t="s">
        <v>741</v>
      </c>
      <c r="N281" s="56">
        <v>1101695.5904635</v>
      </c>
      <c r="O281" s="55" t="s">
        <v>740</v>
      </c>
    </row>
    <row r="282" spans="1:15" ht="24" customHeight="1" x14ac:dyDescent="0.25">
      <c r="A282" s="55" t="s">
        <v>885</v>
      </c>
      <c r="B282" s="58" t="s">
        <v>29</v>
      </c>
      <c r="C282" s="58" t="s">
        <v>884</v>
      </c>
      <c r="D282" s="58" t="s">
        <v>221</v>
      </c>
      <c r="E282" s="57" t="s">
        <v>243</v>
      </c>
      <c r="F282" s="55" t="s">
        <v>883</v>
      </c>
      <c r="G282" s="55" t="s">
        <v>369</v>
      </c>
      <c r="H282" s="55" t="s">
        <v>882</v>
      </c>
      <c r="I282" s="55" t="s">
        <v>369</v>
      </c>
      <c r="J282" s="55" t="s">
        <v>881</v>
      </c>
      <c r="K282" s="55" t="s">
        <v>369</v>
      </c>
      <c r="L282" s="56">
        <v>1.6183347539999999</v>
      </c>
      <c r="M282" s="55" t="s">
        <v>741</v>
      </c>
      <c r="N282" s="56">
        <v>1101697.2087983</v>
      </c>
      <c r="O282" s="55" t="s">
        <v>740</v>
      </c>
    </row>
    <row r="283" spans="1:15" ht="25.95" customHeight="1" x14ac:dyDescent="0.25">
      <c r="A283" s="55" t="s">
        <v>880</v>
      </c>
      <c r="B283" s="58" t="s">
        <v>29</v>
      </c>
      <c r="C283" s="58" t="s">
        <v>879</v>
      </c>
      <c r="D283" s="58" t="s">
        <v>221</v>
      </c>
      <c r="E283" s="57" t="s">
        <v>66</v>
      </c>
      <c r="F283" s="55" t="s">
        <v>878</v>
      </c>
      <c r="G283" s="55" t="s">
        <v>369</v>
      </c>
      <c r="H283" s="55" t="s">
        <v>877</v>
      </c>
      <c r="I283" s="55" t="s">
        <v>369</v>
      </c>
      <c r="J283" s="55" t="s">
        <v>876</v>
      </c>
      <c r="K283" s="55" t="s">
        <v>369</v>
      </c>
      <c r="L283" s="56">
        <v>1.5536639999999999</v>
      </c>
      <c r="M283" s="55" t="s">
        <v>741</v>
      </c>
      <c r="N283" s="56">
        <v>1101698.7624623</v>
      </c>
      <c r="O283" s="55" t="s">
        <v>740</v>
      </c>
    </row>
    <row r="284" spans="1:15" ht="24" customHeight="1" x14ac:dyDescent="0.25">
      <c r="A284" s="55" t="s">
        <v>316</v>
      </c>
      <c r="B284" s="58" t="s">
        <v>29</v>
      </c>
      <c r="C284" s="58" t="s">
        <v>315</v>
      </c>
      <c r="D284" s="58" t="s">
        <v>221</v>
      </c>
      <c r="E284" s="57" t="s">
        <v>302</v>
      </c>
      <c r="F284" s="55" t="s">
        <v>875</v>
      </c>
      <c r="G284" s="55" t="s">
        <v>369</v>
      </c>
      <c r="H284" s="55" t="s">
        <v>874</v>
      </c>
      <c r="I284" s="55" t="s">
        <v>369</v>
      </c>
      <c r="J284" s="55" t="s">
        <v>873</v>
      </c>
      <c r="K284" s="55" t="s">
        <v>369</v>
      </c>
      <c r="L284" s="56">
        <v>1.5024</v>
      </c>
      <c r="M284" s="55" t="s">
        <v>741</v>
      </c>
      <c r="N284" s="56">
        <v>1101700.2648622999</v>
      </c>
      <c r="O284" s="55" t="s">
        <v>740</v>
      </c>
    </row>
    <row r="285" spans="1:15" ht="39" customHeight="1" x14ac:dyDescent="0.25">
      <c r="A285" s="55" t="s">
        <v>386</v>
      </c>
      <c r="B285" s="58" t="s">
        <v>29</v>
      </c>
      <c r="C285" s="58" t="s">
        <v>385</v>
      </c>
      <c r="D285" s="58" t="s">
        <v>221</v>
      </c>
      <c r="E285" s="57" t="s">
        <v>302</v>
      </c>
      <c r="F285" s="55" t="s">
        <v>872</v>
      </c>
      <c r="G285" s="55" t="s">
        <v>369</v>
      </c>
      <c r="H285" s="55" t="s">
        <v>871</v>
      </c>
      <c r="I285" s="55" t="s">
        <v>369</v>
      </c>
      <c r="J285" s="55" t="s">
        <v>870</v>
      </c>
      <c r="K285" s="55" t="s">
        <v>369</v>
      </c>
      <c r="L285" s="56">
        <v>1.4474130000000001</v>
      </c>
      <c r="M285" s="55" t="s">
        <v>741</v>
      </c>
      <c r="N285" s="56">
        <v>1101701.7122752999</v>
      </c>
      <c r="O285" s="55" t="s">
        <v>740</v>
      </c>
    </row>
    <row r="286" spans="1:15" ht="25.95" customHeight="1" x14ac:dyDescent="0.25">
      <c r="A286" s="55" t="s">
        <v>869</v>
      </c>
      <c r="B286" s="58" t="s">
        <v>29</v>
      </c>
      <c r="C286" s="58" t="s">
        <v>868</v>
      </c>
      <c r="D286" s="58" t="s">
        <v>221</v>
      </c>
      <c r="E286" s="57" t="s">
        <v>72</v>
      </c>
      <c r="F286" s="55" t="s">
        <v>867</v>
      </c>
      <c r="G286" s="55" t="s">
        <v>369</v>
      </c>
      <c r="H286" s="55" t="s">
        <v>866</v>
      </c>
      <c r="I286" s="55" t="s">
        <v>369</v>
      </c>
      <c r="J286" s="55" t="s">
        <v>865</v>
      </c>
      <c r="K286" s="55" t="s">
        <v>369</v>
      </c>
      <c r="L286" s="56">
        <v>1.167272629</v>
      </c>
      <c r="M286" s="55" t="s">
        <v>741</v>
      </c>
      <c r="N286" s="56">
        <v>1101702.8795479001</v>
      </c>
      <c r="O286" s="55" t="s">
        <v>740</v>
      </c>
    </row>
    <row r="287" spans="1:15" ht="25.95" customHeight="1" x14ac:dyDescent="0.25">
      <c r="A287" s="55" t="s">
        <v>864</v>
      </c>
      <c r="B287" s="58" t="s">
        <v>29</v>
      </c>
      <c r="C287" s="58" t="s">
        <v>863</v>
      </c>
      <c r="D287" s="58" t="s">
        <v>221</v>
      </c>
      <c r="E287" s="57" t="s">
        <v>66</v>
      </c>
      <c r="F287" s="55" t="s">
        <v>862</v>
      </c>
      <c r="G287" s="55" t="s">
        <v>369</v>
      </c>
      <c r="H287" s="55" t="s">
        <v>861</v>
      </c>
      <c r="I287" s="55" t="s">
        <v>369</v>
      </c>
      <c r="J287" s="55" t="s">
        <v>860</v>
      </c>
      <c r="K287" s="55" t="s">
        <v>369</v>
      </c>
      <c r="L287" s="56">
        <v>1.137426</v>
      </c>
      <c r="M287" s="55" t="s">
        <v>741</v>
      </c>
      <c r="N287" s="56">
        <v>1101704.0169738999</v>
      </c>
      <c r="O287" s="55" t="s">
        <v>740</v>
      </c>
    </row>
    <row r="288" spans="1:15" ht="64.95" customHeight="1" x14ac:dyDescent="0.25">
      <c r="A288" s="55" t="s">
        <v>859</v>
      </c>
      <c r="B288" s="58" t="s">
        <v>29</v>
      </c>
      <c r="C288" s="58" t="s">
        <v>858</v>
      </c>
      <c r="D288" s="58" t="s">
        <v>256</v>
      </c>
      <c r="E288" s="57" t="s">
        <v>66</v>
      </c>
      <c r="F288" s="55" t="s">
        <v>857</v>
      </c>
      <c r="G288" s="55" t="s">
        <v>369</v>
      </c>
      <c r="H288" s="55" t="s">
        <v>856</v>
      </c>
      <c r="I288" s="55" t="s">
        <v>369</v>
      </c>
      <c r="J288" s="55" t="s">
        <v>855</v>
      </c>
      <c r="K288" s="55" t="s">
        <v>369</v>
      </c>
      <c r="L288" s="56">
        <v>1.1133962589999999</v>
      </c>
      <c r="M288" s="55" t="s">
        <v>741</v>
      </c>
      <c r="N288" s="56">
        <v>1101705.1303701999</v>
      </c>
      <c r="O288" s="55" t="s">
        <v>740</v>
      </c>
    </row>
    <row r="289" spans="1:15" ht="25.95" customHeight="1" x14ac:dyDescent="0.25">
      <c r="A289" s="55" t="s">
        <v>854</v>
      </c>
      <c r="B289" s="58" t="s">
        <v>29</v>
      </c>
      <c r="C289" s="58" t="s">
        <v>853</v>
      </c>
      <c r="D289" s="58" t="s">
        <v>221</v>
      </c>
      <c r="E289" s="57" t="s">
        <v>243</v>
      </c>
      <c r="F289" s="55" t="s">
        <v>852</v>
      </c>
      <c r="G289" s="55" t="s">
        <v>369</v>
      </c>
      <c r="H289" s="55" t="s">
        <v>851</v>
      </c>
      <c r="I289" s="55" t="s">
        <v>369</v>
      </c>
      <c r="J289" s="55" t="s">
        <v>850</v>
      </c>
      <c r="K289" s="55" t="s">
        <v>369</v>
      </c>
      <c r="L289" s="56">
        <v>1.0726187220000001</v>
      </c>
      <c r="M289" s="55" t="s">
        <v>741</v>
      </c>
      <c r="N289" s="56">
        <v>1101706.2029889</v>
      </c>
      <c r="O289" s="55" t="s">
        <v>740</v>
      </c>
    </row>
    <row r="290" spans="1:15" ht="25.95" customHeight="1" x14ac:dyDescent="0.25">
      <c r="A290" s="55" t="s">
        <v>849</v>
      </c>
      <c r="B290" s="58" t="s">
        <v>29</v>
      </c>
      <c r="C290" s="58" t="s">
        <v>848</v>
      </c>
      <c r="D290" s="58" t="s">
        <v>256</v>
      </c>
      <c r="E290" s="57" t="s">
        <v>97</v>
      </c>
      <c r="F290" s="55" t="s">
        <v>847</v>
      </c>
      <c r="G290" s="55" t="s">
        <v>369</v>
      </c>
      <c r="H290" s="55" t="s">
        <v>846</v>
      </c>
      <c r="I290" s="55" t="s">
        <v>369</v>
      </c>
      <c r="J290" s="55" t="s">
        <v>845</v>
      </c>
      <c r="K290" s="55" t="s">
        <v>369</v>
      </c>
      <c r="L290" s="56">
        <v>1.029514668</v>
      </c>
      <c r="M290" s="55" t="s">
        <v>741</v>
      </c>
      <c r="N290" s="56">
        <v>1101707.2325036</v>
      </c>
      <c r="O290" s="55" t="s">
        <v>740</v>
      </c>
    </row>
    <row r="291" spans="1:15" ht="25.95" customHeight="1" x14ac:dyDescent="0.25">
      <c r="A291" s="55" t="s">
        <v>844</v>
      </c>
      <c r="B291" s="58" t="s">
        <v>29</v>
      </c>
      <c r="C291" s="58" t="s">
        <v>843</v>
      </c>
      <c r="D291" s="58" t="s">
        <v>221</v>
      </c>
      <c r="E291" s="57" t="s">
        <v>66</v>
      </c>
      <c r="F291" s="55" t="s">
        <v>810</v>
      </c>
      <c r="G291" s="55" t="s">
        <v>369</v>
      </c>
      <c r="H291" s="55" t="s">
        <v>842</v>
      </c>
      <c r="I291" s="55" t="s">
        <v>369</v>
      </c>
      <c r="J291" s="55" t="s">
        <v>841</v>
      </c>
      <c r="K291" s="55" t="s">
        <v>369</v>
      </c>
      <c r="L291" s="56">
        <v>0.98971200000000004</v>
      </c>
      <c r="M291" s="55" t="s">
        <v>741</v>
      </c>
      <c r="N291" s="56">
        <v>1101708.2222156001</v>
      </c>
      <c r="O291" s="55" t="s">
        <v>740</v>
      </c>
    </row>
    <row r="292" spans="1:15" ht="25.95" customHeight="1" x14ac:dyDescent="0.25">
      <c r="A292" s="55" t="s">
        <v>840</v>
      </c>
      <c r="B292" s="58" t="s">
        <v>29</v>
      </c>
      <c r="C292" s="58" t="s">
        <v>839</v>
      </c>
      <c r="D292" s="58" t="s">
        <v>221</v>
      </c>
      <c r="E292" s="57" t="s">
        <v>243</v>
      </c>
      <c r="F292" s="55" t="s">
        <v>838</v>
      </c>
      <c r="G292" s="55" t="s">
        <v>369</v>
      </c>
      <c r="H292" s="55" t="s">
        <v>837</v>
      </c>
      <c r="I292" s="55" t="s">
        <v>369</v>
      </c>
      <c r="J292" s="55" t="s">
        <v>836</v>
      </c>
      <c r="K292" s="55" t="s">
        <v>369</v>
      </c>
      <c r="L292" s="56">
        <v>0.87083290000000002</v>
      </c>
      <c r="M292" s="55" t="s">
        <v>741</v>
      </c>
      <c r="N292" s="56">
        <v>1101709.0930484999</v>
      </c>
      <c r="O292" s="55" t="s">
        <v>740</v>
      </c>
    </row>
    <row r="293" spans="1:15" ht="39" customHeight="1" x14ac:dyDescent="0.25">
      <c r="A293" s="55" t="s">
        <v>835</v>
      </c>
      <c r="B293" s="58" t="s">
        <v>29</v>
      </c>
      <c r="C293" s="58" t="s">
        <v>834</v>
      </c>
      <c r="D293" s="58" t="s">
        <v>221</v>
      </c>
      <c r="E293" s="57" t="s">
        <v>66</v>
      </c>
      <c r="F293" s="55" t="s">
        <v>833</v>
      </c>
      <c r="G293" s="55" t="s">
        <v>369</v>
      </c>
      <c r="H293" s="55" t="s">
        <v>832</v>
      </c>
      <c r="I293" s="55" t="s">
        <v>369</v>
      </c>
      <c r="J293" s="55" t="s">
        <v>831</v>
      </c>
      <c r="K293" s="55" t="s">
        <v>369</v>
      </c>
      <c r="L293" s="56">
        <v>0.80074005999999998</v>
      </c>
      <c r="M293" s="55" t="s">
        <v>741</v>
      </c>
      <c r="N293" s="56">
        <v>1101709.8937886001</v>
      </c>
      <c r="O293" s="55" t="s">
        <v>740</v>
      </c>
    </row>
    <row r="294" spans="1:15" ht="25.95" customHeight="1" x14ac:dyDescent="0.25">
      <c r="A294" s="55" t="s">
        <v>830</v>
      </c>
      <c r="B294" s="58" t="s">
        <v>29</v>
      </c>
      <c r="C294" s="58" t="s">
        <v>829</v>
      </c>
      <c r="D294" s="58" t="s">
        <v>256</v>
      </c>
      <c r="E294" s="57" t="s">
        <v>66</v>
      </c>
      <c r="F294" s="55" t="s">
        <v>828</v>
      </c>
      <c r="G294" s="55" t="s">
        <v>369</v>
      </c>
      <c r="H294" s="55" t="s">
        <v>827</v>
      </c>
      <c r="I294" s="55" t="s">
        <v>369</v>
      </c>
      <c r="J294" s="55" t="s">
        <v>785</v>
      </c>
      <c r="K294" s="55" t="s">
        <v>369</v>
      </c>
      <c r="L294" s="56">
        <v>0.78546190299999996</v>
      </c>
      <c r="M294" s="55" t="s">
        <v>741</v>
      </c>
      <c r="N294" s="56">
        <v>1101710.6792504999</v>
      </c>
      <c r="O294" s="55" t="s">
        <v>740</v>
      </c>
    </row>
    <row r="295" spans="1:15" ht="25.95" customHeight="1" x14ac:dyDescent="0.25">
      <c r="A295" s="55" t="s">
        <v>826</v>
      </c>
      <c r="B295" s="58" t="s">
        <v>29</v>
      </c>
      <c r="C295" s="58" t="s">
        <v>825</v>
      </c>
      <c r="D295" s="58" t="s">
        <v>256</v>
      </c>
      <c r="E295" s="57" t="s">
        <v>66</v>
      </c>
      <c r="F295" s="55" t="s">
        <v>824</v>
      </c>
      <c r="G295" s="55" t="s">
        <v>369</v>
      </c>
      <c r="H295" s="55" t="s">
        <v>823</v>
      </c>
      <c r="I295" s="55" t="s">
        <v>369</v>
      </c>
      <c r="J295" s="55" t="s">
        <v>822</v>
      </c>
      <c r="K295" s="55" t="s">
        <v>369</v>
      </c>
      <c r="L295" s="56">
        <v>0.75430678399999995</v>
      </c>
      <c r="M295" s="55" t="s">
        <v>741</v>
      </c>
      <c r="N295" s="56">
        <v>1101711.4335572999</v>
      </c>
      <c r="O295" s="55" t="s">
        <v>740</v>
      </c>
    </row>
    <row r="296" spans="1:15" ht="25.95" customHeight="1" x14ac:dyDescent="0.25">
      <c r="A296" s="55" t="s">
        <v>821</v>
      </c>
      <c r="B296" s="58" t="s">
        <v>106</v>
      </c>
      <c r="C296" s="58" t="s">
        <v>398</v>
      </c>
      <c r="D296" s="58" t="s">
        <v>256</v>
      </c>
      <c r="E296" s="57" t="s">
        <v>66</v>
      </c>
      <c r="F296" s="55" t="s">
        <v>820</v>
      </c>
      <c r="G296" s="55" t="s">
        <v>746</v>
      </c>
      <c r="H296" s="55" t="s">
        <v>785</v>
      </c>
      <c r="I296" s="55" t="s">
        <v>819</v>
      </c>
      <c r="J296" s="55" t="s">
        <v>818</v>
      </c>
      <c r="K296" s="55" t="s">
        <v>742</v>
      </c>
      <c r="L296" s="56">
        <v>0.72703089119999997</v>
      </c>
      <c r="M296" s="55" t="s">
        <v>741</v>
      </c>
      <c r="N296" s="56">
        <v>1101712.1605882</v>
      </c>
      <c r="O296" s="55" t="s">
        <v>740</v>
      </c>
    </row>
    <row r="297" spans="1:15" ht="24" customHeight="1" x14ac:dyDescent="0.25">
      <c r="A297" s="55" t="s">
        <v>817</v>
      </c>
      <c r="B297" s="58" t="s">
        <v>29</v>
      </c>
      <c r="C297" s="58" t="s">
        <v>816</v>
      </c>
      <c r="D297" s="58" t="s">
        <v>217</v>
      </c>
      <c r="E297" s="57" t="s">
        <v>97</v>
      </c>
      <c r="F297" s="55" t="s">
        <v>815</v>
      </c>
      <c r="G297" s="55" t="s">
        <v>369</v>
      </c>
      <c r="H297" s="55" t="s">
        <v>814</v>
      </c>
      <c r="I297" s="55" t="s">
        <v>369</v>
      </c>
      <c r="J297" s="55" t="s">
        <v>813</v>
      </c>
      <c r="K297" s="55" t="s">
        <v>369</v>
      </c>
      <c r="L297" s="56">
        <v>0.63174436</v>
      </c>
      <c r="M297" s="55" t="s">
        <v>741</v>
      </c>
      <c r="N297" s="56">
        <v>1101712.7923326001</v>
      </c>
      <c r="O297" s="55" t="s">
        <v>740</v>
      </c>
    </row>
    <row r="298" spans="1:15" ht="25.95" customHeight="1" x14ac:dyDescent="0.25">
      <c r="A298" s="55" t="s">
        <v>812</v>
      </c>
      <c r="B298" s="58" t="s">
        <v>29</v>
      </c>
      <c r="C298" s="58" t="s">
        <v>811</v>
      </c>
      <c r="D298" s="58" t="s">
        <v>221</v>
      </c>
      <c r="E298" s="57" t="s">
        <v>66</v>
      </c>
      <c r="F298" s="55" t="s">
        <v>810</v>
      </c>
      <c r="G298" s="55" t="s">
        <v>369</v>
      </c>
      <c r="H298" s="55" t="s">
        <v>809</v>
      </c>
      <c r="I298" s="55" t="s">
        <v>369</v>
      </c>
      <c r="J298" s="55" t="s">
        <v>804</v>
      </c>
      <c r="K298" s="55" t="s">
        <v>369</v>
      </c>
      <c r="L298" s="56">
        <v>0.58255199999999996</v>
      </c>
      <c r="M298" s="55" t="s">
        <v>741</v>
      </c>
      <c r="N298" s="56">
        <v>1101713.3748846001</v>
      </c>
      <c r="O298" s="55" t="s">
        <v>740</v>
      </c>
    </row>
    <row r="299" spans="1:15" ht="39" customHeight="1" x14ac:dyDescent="0.25">
      <c r="A299" s="55" t="s">
        <v>808</v>
      </c>
      <c r="B299" s="58" t="s">
        <v>29</v>
      </c>
      <c r="C299" s="58" t="s">
        <v>807</v>
      </c>
      <c r="D299" s="58" t="s">
        <v>221</v>
      </c>
      <c r="E299" s="57" t="s">
        <v>66</v>
      </c>
      <c r="F299" s="55" t="s">
        <v>806</v>
      </c>
      <c r="G299" s="55" t="s">
        <v>369</v>
      </c>
      <c r="H299" s="55" t="s">
        <v>805</v>
      </c>
      <c r="I299" s="55" t="s">
        <v>369</v>
      </c>
      <c r="J299" s="55" t="s">
        <v>804</v>
      </c>
      <c r="K299" s="55" t="s">
        <v>369</v>
      </c>
      <c r="L299" s="56">
        <v>0.57796596</v>
      </c>
      <c r="M299" s="55" t="s">
        <v>741</v>
      </c>
      <c r="N299" s="56">
        <v>1101713.9528506</v>
      </c>
      <c r="O299" s="55" t="s">
        <v>740</v>
      </c>
    </row>
    <row r="300" spans="1:15" ht="24" customHeight="1" x14ac:dyDescent="0.25">
      <c r="A300" s="55" t="s">
        <v>803</v>
      </c>
      <c r="B300" s="58" t="s">
        <v>29</v>
      </c>
      <c r="C300" s="58" t="s">
        <v>802</v>
      </c>
      <c r="D300" s="58" t="s">
        <v>221</v>
      </c>
      <c r="E300" s="57" t="s">
        <v>66</v>
      </c>
      <c r="F300" s="55" t="s">
        <v>801</v>
      </c>
      <c r="G300" s="55" t="s">
        <v>369</v>
      </c>
      <c r="H300" s="55" t="s">
        <v>800</v>
      </c>
      <c r="I300" s="55" t="s">
        <v>369</v>
      </c>
      <c r="J300" s="55" t="s">
        <v>799</v>
      </c>
      <c r="K300" s="55" t="s">
        <v>369</v>
      </c>
      <c r="L300" s="56">
        <v>0.52246893000000005</v>
      </c>
      <c r="M300" s="55" t="s">
        <v>741</v>
      </c>
      <c r="N300" s="56">
        <v>1101714.4753195001</v>
      </c>
      <c r="O300" s="55" t="s">
        <v>740</v>
      </c>
    </row>
    <row r="301" spans="1:15" ht="25.95" customHeight="1" x14ac:dyDescent="0.25">
      <c r="A301" s="55" t="s">
        <v>798</v>
      </c>
      <c r="B301" s="58" t="s">
        <v>29</v>
      </c>
      <c r="C301" s="58" t="s">
        <v>797</v>
      </c>
      <c r="D301" s="58" t="s">
        <v>221</v>
      </c>
      <c r="E301" s="57" t="s">
        <v>66</v>
      </c>
      <c r="F301" s="55" t="s">
        <v>796</v>
      </c>
      <c r="G301" s="55" t="s">
        <v>369</v>
      </c>
      <c r="H301" s="55" t="s">
        <v>795</v>
      </c>
      <c r="I301" s="55" t="s">
        <v>369</v>
      </c>
      <c r="J301" s="55" t="s">
        <v>794</v>
      </c>
      <c r="K301" s="55" t="s">
        <v>369</v>
      </c>
      <c r="L301" s="56">
        <v>0.38053799999999999</v>
      </c>
      <c r="M301" s="55" t="s">
        <v>741</v>
      </c>
      <c r="N301" s="56">
        <v>1101714.8558575001</v>
      </c>
      <c r="O301" s="55" t="s">
        <v>740</v>
      </c>
    </row>
    <row r="302" spans="1:15" ht="25.95" customHeight="1" x14ac:dyDescent="0.25">
      <c r="A302" s="55" t="s">
        <v>793</v>
      </c>
      <c r="B302" s="58" t="s">
        <v>29</v>
      </c>
      <c r="C302" s="58" t="s">
        <v>792</v>
      </c>
      <c r="D302" s="58" t="s">
        <v>221</v>
      </c>
      <c r="E302" s="57" t="s">
        <v>243</v>
      </c>
      <c r="F302" s="55" t="s">
        <v>791</v>
      </c>
      <c r="G302" s="55" t="s">
        <v>369</v>
      </c>
      <c r="H302" s="55" t="s">
        <v>790</v>
      </c>
      <c r="I302" s="55" t="s">
        <v>369</v>
      </c>
      <c r="J302" s="55" t="s">
        <v>789</v>
      </c>
      <c r="K302" s="55" t="s">
        <v>369</v>
      </c>
      <c r="L302" s="56">
        <v>0.35656294799999999</v>
      </c>
      <c r="M302" s="55" t="s">
        <v>741</v>
      </c>
      <c r="N302" s="56">
        <v>1101715.2124204999</v>
      </c>
      <c r="O302" s="55" t="s">
        <v>740</v>
      </c>
    </row>
    <row r="303" spans="1:15" ht="25.95" customHeight="1" x14ac:dyDescent="0.25">
      <c r="A303" s="55" t="s">
        <v>788</v>
      </c>
      <c r="B303" s="58" t="s">
        <v>106</v>
      </c>
      <c r="C303" s="58" t="s">
        <v>361</v>
      </c>
      <c r="D303" s="58" t="s">
        <v>256</v>
      </c>
      <c r="E303" s="57" t="s">
        <v>66</v>
      </c>
      <c r="F303" s="55" t="s">
        <v>787</v>
      </c>
      <c r="G303" s="55" t="s">
        <v>746</v>
      </c>
      <c r="H303" s="55" t="s">
        <v>786</v>
      </c>
      <c r="I303" s="55" t="s">
        <v>785</v>
      </c>
      <c r="J303" s="55" t="s">
        <v>784</v>
      </c>
      <c r="K303" s="55" t="s">
        <v>742</v>
      </c>
      <c r="L303" s="56">
        <v>0.34986932473999999</v>
      </c>
      <c r="M303" s="55" t="s">
        <v>741</v>
      </c>
      <c r="N303" s="56">
        <v>1101715.5622898</v>
      </c>
      <c r="O303" s="55" t="s">
        <v>740</v>
      </c>
    </row>
    <row r="304" spans="1:15" ht="25.95" customHeight="1" x14ac:dyDescent="0.25">
      <c r="A304" s="55" t="s">
        <v>783</v>
      </c>
      <c r="B304" s="58" t="s">
        <v>29</v>
      </c>
      <c r="C304" s="58" t="s">
        <v>782</v>
      </c>
      <c r="D304" s="58" t="s">
        <v>221</v>
      </c>
      <c r="E304" s="57" t="s">
        <v>66</v>
      </c>
      <c r="F304" s="55" t="s">
        <v>772</v>
      </c>
      <c r="G304" s="55" t="s">
        <v>369</v>
      </c>
      <c r="H304" s="55" t="s">
        <v>781</v>
      </c>
      <c r="I304" s="55" t="s">
        <v>369</v>
      </c>
      <c r="J304" s="55" t="s">
        <v>780</v>
      </c>
      <c r="K304" s="55" t="s">
        <v>369</v>
      </c>
      <c r="L304" s="56">
        <v>0.32885999999999999</v>
      </c>
      <c r="M304" s="55" t="s">
        <v>741</v>
      </c>
      <c r="N304" s="56">
        <v>1101715.8911498</v>
      </c>
      <c r="O304" s="55" t="s">
        <v>740</v>
      </c>
    </row>
    <row r="305" spans="1:15" ht="52.05" customHeight="1" x14ac:dyDescent="0.25">
      <c r="A305" s="55" t="s">
        <v>779</v>
      </c>
      <c r="B305" s="58" t="s">
        <v>29</v>
      </c>
      <c r="C305" s="58" t="s">
        <v>778</v>
      </c>
      <c r="D305" s="58" t="s">
        <v>256</v>
      </c>
      <c r="E305" s="57" t="s">
        <v>66</v>
      </c>
      <c r="F305" s="55" t="s">
        <v>777</v>
      </c>
      <c r="G305" s="55" t="s">
        <v>369</v>
      </c>
      <c r="H305" s="55" t="s">
        <v>776</v>
      </c>
      <c r="I305" s="55" t="s">
        <v>369</v>
      </c>
      <c r="J305" s="55" t="s">
        <v>775</v>
      </c>
      <c r="K305" s="55" t="s">
        <v>369</v>
      </c>
      <c r="L305" s="56">
        <v>0.24335999999999999</v>
      </c>
      <c r="M305" s="55" t="s">
        <v>741</v>
      </c>
      <c r="N305" s="56">
        <v>1101716.1345098</v>
      </c>
      <c r="O305" s="55" t="s">
        <v>740</v>
      </c>
    </row>
    <row r="306" spans="1:15" ht="25.95" customHeight="1" x14ac:dyDescent="0.25">
      <c r="A306" s="55" t="s">
        <v>774</v>
      </c>
      <c r="B306" s="58" t="s">
        <v>29</v>
      </c>
      <c r="C306" s="58" t="s">
        <v>773</v>
      </c>
      <c r="D306" s="58" t="s">
        <v>221</v>
      </c>
      <c r="E306" s="57" t="s">
        <v>66</v>
      </c>
      <c r="F306" s="55" t="s">
        <v>772</v>
      </c>
      <c r="G306" s="55" t="s">
        <v>369</v>
      </c>
      <c r="H306" s="55" t="s">
        <v>771</v>
      </c>
      <c r="I306" s="55" t="s">
        <v>369</v>
      </c>
      <c r="J306" s="55" t="s">
        <v>770</v>
      </c>
      <c r="K306" s="55" t="s">
        <v>369</v>
      </c>
      <c r="L306" s="56">
        <v>0.22237199999999999</v>
      </c>
      <c r="M306" s="55" t="s">
        <v>741</v>
      </c>
      <c r="N306" s="56">
        <v>1101716.3568818001</v>
      </c>
      <c r="O306" s="55" t="s">
        <v>740</v>
      </c>
    </row>
    <row r="307" spans="1:15" ht="25.95" customHeight="1" x14ac:dyDescent="0.25">
      <c r="A307" s="55" t="s">
        <v>769</v>
      </c>
      <c r="B307" s="58" t="s">
        <v>29</v>
      </c>
      <c r="C307" s="58" t="s">
        <v>768</v>
      </c>
      <c r="D307" s="58" t="s">
        <v>221</v>
      </c>
      <c r="E307" s="57" t="s">
        <v>243</v>
      </c>
      <c r="F307" s="55" t="s">
        <v>767</v>
      </c>
      <c r="G307" s="55" t="s">
        <v>369</v>
      </c>
      <c r="H307" s="55" t="s">
        <v>766</v>
      </c>
      <c r="I307" s="55" t="s">
        <v>369</v>
      </c>
      <c r="J307" s="55" t="s">
        <v>765</v>
      </c>
      <c r="K307" s="55" t="s">
        <v>369</v>
      </c>
      <c r="L307" s="56">
        <v>0.1927893</v>
      </c>
      <c r="M307" s="55" t="s">
        <v>741</v>
      </c>
      <c r="N307" s="56">
        <v>1101716.5496711</v>
      </c>
      <c r="O307" s="55" t="s">
        <v>740</v>
      </c>
    </row>
    <row r="308" spans="1:15" ht="39" customHeight="1" x14ac:dyDescent="0.25">
      <c r="A308" s="55" t="s">
        <v>764</v>
      </c>
      <c r="B308" s="58" t="s">
        <v>29</v>
      </c>
      <c r="C308" s="58" t="s">
        <v>763</v>
      </c>
      <c r="D308" s="58" t="s">
        <v>256</v>
      </c>
      <c r="E308" s="57" t="s">
        <v>66</v>
      </c>
      <c r="F308" s="55" t="s">
        <v>762</v>
      </c>
      <c r="G308" s="55" t="s">
        <v>369</v>
      </c>
      <c r="H308" s="55" t="s">
        <v>761</v>
      </c>
      <c r="I308" s="55" t="s">
        <v>369</v>
      </c>
      <c r="J308" s="55" t="s">
        <v>760</v>
      </c>
      <c r="K308" s="55" t="s">
        <v>369</v>
      </c>
      <c r="L308" s="56">
        <v>0.119158872</v>
      </c>
      <c r="M308" s="55" t="s">
        <v>741</v>
      </c>
      <c r="N308" s="56">
        <v>1101716.6688300001</v>
      </c>
      <c r="O308" s="55" t="s">
        <v>740</v>
      </c>
    </row>
    <row r="309" spans="1:15" ht="24" customHeight="1" x14ac:dyDescent="0.25">
      <c r="A309" s="55" t="s">
        <v>759</v>
      </c>
      <c r="B309" s="58" t="s">
        <v>29</v>
      </c>
      <c r="C309" s="58" t="s">
        <v>758</v>
      </c>
      <c r="D309" s="58" t="s">
        <v>221</v>
      </c>
      <c r="E309" s="57" t="s">
        <v>66</v>
      </c>
      <c r="F309" s="55" t="s">
        <v>757</v>
      </c>
      <c r="G309" s="55" t="s">
        <v>369</v>
      </c>
      <c r="H309" s="55" t="s">
        <v>756</v>
      </c>
      <c r="I309" s="55" t="s">
        <v>369</v>
      </c>
      <c r="J309" s="55" t="s">
        <v>755</v>
      </c>
      <c r="K309" s="55" t="s">
        <v>369</v>
      </c>
      <c r="L309" s="56">
        <v>7.0979461999999993E-2</v>
      </c>
      <c r="M309" s="55" t="s">
        <v>741</v>
      </c>
      <c r="N309" s="56">
        <v>1101716.7398095001</v>
      </c>
      <c r="O309" s="55" t="s">
        <v>740</v>
      </c>
    </row>
    <row r="310" spans="1:15" ht="25.95" customHeight="1" x14ac:dyDescent="0.25">
      <c r="A310" s="55" t="s">
        <v>754</v>
      </c>
      <c r="B310" s="58" t="s">
        <v>29</v>
      </c>
      <c r="C310" s="58" t="s">
        <v>753</v>
      </c>
      <c r="D310" s="58" t="s">
        <v>221</v>
      </c>
      <c r="E310" s="57" t="s">
        <v>302</v>
      </c>
      <c r="F310" s="55" t="s">
        <v>752</v>
      </c>
      <c r="G310" s="55" t="s">
        <v>369</v>
      </c>
      <c r="H310" s="55" t="s">
        <v>751</v>
      </c>
      <c r="I310" s="55" t="s">
        <v>369</v>
      </c>
      <c r="J310" s="55" t="s">
        <v>750</v>
      </c>
      <c r="K310" s="55" t="s">
        <v>369</v>
      </c>
      <c r="L310" s="56">
        <v>4.6957289999999999E-2</v>
      </c>
      <c r="M310" s="55" t="s">
        <v>741</v>
      </c>
      <c r="N310" s="56">
        <v>1101716.7867668001</v>
      </c>
      <c r="O310" s="55" t="s">
        <v>740</v>
      </c>
    </row>
    <row r="311" spans="1:15" ht="25.95" customHeight="1" x14ac:dyDescent="0.25">
      <c r="A311" s="55" t="s">
        <v>749</v>
      </c>
      <c r="B311" s="58" t="s">
        <v>106</v>
      </c>
      <c r="C311" s="58" t="s">
        <v>748</v>
      </c>
      <c r="D311" s="58" t="s">
        <v>256</v>
      </c>
      <c r="E311" s="57" t="s">
        <v>66</v>
      </c>
      <c r="F311" s="55" t="s">
        <v>747</v>
      </c>
      <c r="G311" s="55" t="s">
        <v>746</v>
      </c>
      <c r="H311" s="55" t="s">
        <v>745</v>
      </c>
      <c r="I311" s="55" t="s">
        <v>744</v>
      </c>
      <c r="J311" s="55" t="s">
        <v>743</v>
      </c>
      <c r="K311" s="55" t="s">
        <v>742</v>
      </c>
      <c r="L311" s="56">
        <v>2.3030542599999999E-2</v>
      </c>
      <c r="M311" s="55" t="s">
        <v>741</v>
      </c>
      <c r="N311" s="56">
        <v>1101716.8097973</v>
      </c>
      <c r="O311" s="55" t="s">
        <v>740</v>
      </c>
    </row>
    <row r="312" spans="1:15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</row>
    <row r="313" spans="1:15" x14ac:dyDescent="0.2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148" t="s">
        <v>739</v>
      </c>
      <c r="M313" s="148"/>
      <c r="N313" s="148"/>
      <c r="O313" s="136"/>
    </row>
    <row r="314" spans="1:15" x14ac:dyDescent="0.2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148" t="s">
        <v>256</v>
      </c>
      <c r="M314" s="148"/>
      <c r="N314" s="148"/>
      <c r="O314" s="29" t="s">
        <v>738</v>
      </c>
    </row>
    <row r="315" spans="1:15" x14ac:dyDescent="0.2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148" t="s">
        <v>737</v>
      </c>
      <c r="M315" s="148"/>
      <c r="N315" s="148"/>
      <c r="O315" s="29" t="s">
        <v>728</v>
      </c>
    </row>
    <row r="316" spans="1:15" x14ac:dyDescent="0.2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148" t="s">
        <v>217</v>
      </c>
      <c r="M316" s="148"/>
      <c r="N316" s="148"/>
      <c r="O316" s="29" t="s">
        <v>736</v>
      </c>
    </row>
    <row r="317" spans="1:15" x14ac:dyDescent="0.2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148" t="s">
        <v>221</v>
      </c>
      <c r="M317" s="148"/>
      <c r="N317" s="148"/>
      <c r="O317" s="29" t="s">
        <v>735</v>
      </c>
    </row>
    <row r="318" spans="1:15" x14ac:dyDescent="0.2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148" t="s">
        <v>470</v>
      </c>
      <c r="M318" s="148"/>
      <c r="N318" s="148"/>
      <c r="O318" s="29" t="s">
        <v>734</v>
      </c>
    </row>
    <row r="319" spans="1:15" x14ac:dyDescent="0.2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148" t="s">
        <v>432</v>
      </c>
      <c r="M319" s="148"/>
      <c r="N319" s="148"/>
      <c r="O319" s="29" t="s">
        <v>733</v>
      </c>
    </row>
    <row r="320" spans="1:15" x14ac:dyDescent="0.2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148" t="s">
        <v>732</v>
      </c>
      <c r="M320" s="148"/>
      <c r="N320" s="148"/>
      <c r="O320" s="29" t="s">
        <v>728</v>
      </c>
    </row>
    <row r="321" spans="1:15" x14ac:dyDescent="0.2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148" t="s">
        <v>731</v>
      </c>
      <c r="M321" s="148"/>
      <c r="N321" s="148"/>
      <c r="O321" s="29" t="s">
        <v>728</v>
      </c>
    </row>
    <row r="322" spans="1:15" x14ac:dyDescent="0.2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148" t="s">
        <v>730</v>
      </c>
      <c r="M322" s="148"/>
      <c r="N322" s="148"/>
      <c r="O322" s="29" t="s">
        <v>728</v>
      </c>
    </row>
    <row r="323" spans="1:15" x14ac:dyDescent="0.2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148" t="s">
        <v>729</v>
      </c>
      <c r="M323" s="148"/>
      <c r="N323" s="148"/>
      <c r="O323" s="29" t="s">
        <v>728</v>
      </c>
    </row>
    <row r="324" spans="1:15" x14ac:dyDescent="0.2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148" t="s">
        <v>435</v>
      </c>
      <c r="M324" s="148"/>
      <c r="N324" s="148"/>
      <c r="O324" s="29" t="s">
        <v>727</v>
      </c>
    </row>
    <row r="325" spans="1:15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</row>
    <row r="326" spans="1:15" x14ac:dyDescent="0.25">
      <c r="A326" s="137"/>
      <c r="B326" s="137"/>
      <c r="C326" s="137"/>
      <c r="D326" s="25"/>
      <c r="E326" s="22"/>
      <c r="F326" s="22"/>
      <c r="G326" s="22"/>
      <c r="H326" s="22"/>
      <c r="I326" s="22"/>
      <c r="J326" s="22"/>
      <c r="K326" s="138" t="s">
        <v>198</v>
      </c>
      <c r="L326" s="137"/>
      <c r="M326" s="139">
        <v>609473.69000000006</v>
      </c>
      <c r="N326" s="140"/>
      <c r="O326" s="140"/>
    </row>
    <row r="327" spans="1:15" x14ac:dyDescent="0.25">
      <c r="A327" s="137"/>
      <c r="B327" s="137"/>
      <c r="C327" s="137"/>
      <c r="D327" s="25"/>
      <c r="E327" s="22"/>
      <c r="F327" s="22"/>
      <c r="G327" s="22"/>
      <c r="H327" s="22"/>
      <c r="I327" s="22"/>
      <c r="J327" s="22"/>
      <c r="K327" s="138" t="s">
        <v>199</v>
      </c>
      <c r="L327" s="137"/>
      <c r="M327" s="139">
        <v>713915.00999999989</v>
      </c>
      <c r="N327" s="140"/>
      <c r="O327" s="140"/>
    </row>
    <row r="328" spans="1:15" x14ac:dyDescent="0.25">
      <c r="A328" s="137"/>
      <c r="B328" s="137"/>
      <c r="C328" s="137"/>
      <c r="D328" s="25"/>
      <c r="E328" s="22"/>
      <c r="F328" s="22"/>
      <c r="G328" s="22"/>
      <c r="H328" s="22"/>
      <c r="I328" s="22"/>
      <c r="J328" s="22"/>
      <c r="K328" s="138" t="s">
        <v>200</v>
      </c>
      <c r="L328" s="137"/>
      <c r="M328" s="139">
        <v>1323388.7</v>
      </c>
      <c r="N328" s="140"/>
      <c r="O328" s="140"/>
    </row>
    <row r="329" spans="1:15" ht="60" customHeight="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</row>
    <row r="330" spans="1:15" ht="70.05" customHeight="1" x14ac:dyDescent="0.25">
      <c r="A330" s="135"/>
      <c r="B330" s="136"/>
      <c r="C330" s="136"/>
      <c r="D330" s="136"/>
      <c r="E330" s="136"/>
      <c r="F330" s="136"/>
      <c r="G330" s="136"/>
      <c r="H330" s="136"/>
      <c r="I330" s="136"/>
      <c r="J330" s="136"/>
      <c r="K330" s="136"/>
      <c r="L330" s="136"/>
      <c r="M330" s="136"/>
      <c r="N330" s="136"/>
      <c r="O330" s="136"/>
    </row>
  </sheetData>
  <mergeCells count="40">
    <mergeCell ref="A328:C328"/>
    <mergeCell ref="K328:L328"/>
    <mergeCell ref="M328:O328"/>
    <mergeCell ref="A330:O330"/>
    <mergeCell ref="A326:C326"/>
    <mergeCell ref="K326:L326"/>
    <mergeCell ref="M326:O326"/>
    <mergeCell ref="A327:C327"/>
    <mergeCell ref="K327:L327"/>
    <mergeCell ref="M327:O327"/>
    <mergeCell ref="L315:N315"/>
    <mergeCell ref="L316:N316"/>
    <mergeCell ref="L317:N317"/>
    <mergeCell ref="L318:N318"/>
    <mergeCell ref="L319:N319"/>
    <mergeCell ref="L320:N320"/>
    <mergeCell ref="L321:N321"/>
    <mergeCell ref="L322:N322"/>
    <mergeCell ref="L323:N323"/>
    <mergeCell ref="L324:N324"/>
    <mergeCell ref="L313:O313"/>
    <mergeCell ref="L314:N314"/>
    <mergeCell ref="F4:G4"/>
    <mergeCell ref="H4:I4"/>
    <mergeCell ref="J4:L4"/>
    <mergeCell ref="M4:M5"/>
    <mergeCell ref="N4:N5"/>
    <mergeCell ref="H1:O1"/>
    <mergeCell ref="E2:G2"/>
    <mergeCell ref="H2:O2"/>
    <mergeCell ref="A3:Q3"/>
    <mergeCell ref="A4:A5"/>
    <mergeCell ref="B4:B5"/>
    <mergeCell ref="C4:C5"/>
    <mergeCell ref="D4:D5"/>
    <mergeCell ref="E4:E5"/>
    <mergeCell ref="E1:G1"/>
    <mergeCell ref="O4:O5"/>
    <mergeCell ref="P4:P5"/>
    <mergeCell ref="Q4:Q5"/>
  </mergeCells>
  <pageMargins left="0.5" right="0.5" top="1" bottom="1" header="0.5" footer="0.5"/>
  <pageSetup paperSize="9" scale="51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3A2D-AF0B-409E-BC47-FE17085CFFCC}">
  <sheetPr>
    <pageSetUpPr fitToPage="1"/>
  </sheetPr>
  <dimension ref="A1:K72"/>
  <sheetViews>
    <sheetView showOutlineSymbols="0" showWhiteSpace="0" view="pageBreakPreview" topLeftCell="A61" zoomScale="60" zoomScaleNormal="100" workbookViewId="0">
      <selection activeCell="A72" sqref="A72:J72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7" width="13" bestFit="1" customWidth="1"/>
    <col min="8" max="8" width="14" bestFit="1" customWidth="1"/>
    <col min="9" max="9" width="16.296875" bestFit="1" customWidth="1"/>
    <col min="10" max="10" width="13.296875" customWidth="1"/>
    <col min="11" max="11" width="14" bestFit="1" customWidth="1"/>
  </cols>
  <sheetData>
    <row r="1" spans="1:11" x14ac:dyDescent="0.25">
      <c r="A1" s="1"/>
      <c r="B1" s="1"/>
      <c r="C1" s="1"/>
      <c r="D1" s="1" t="s">
        <v>0</v>
      </c>
      <c r="E1" s="151" t="s">
        <v>1</v>
      </c>
      <c r="F1" s="151"/>
      <c r="G1" s="126" t="s">
        <v>2368</v>
      </c>
      <c r="H1" s="126" t="s">
        <v>2368</v>
      </c>
      <c r="I1" s="151" t="s">
        <v>2</v>
      </c>
      <c r="J1" s="151"/>
    </row>
    <row r="2" spans="1:11" ht="79.95" customHeight="1" x14ac:dyDescent="0.25">
      <c r="A2" s="14"/>
      <c r="B2" s="14"/>
      <c r="C2" s="14"/>
      <c r="D2" s="19" t="s">
        <v>201</v>
      </c>
      <c r="E2" s="150" t="s">
        <v>3</v>
      </c>
      <c r="F2" s="150"/>
      <c r="G2" s="127">
        <v>0.2591</v>
      </c>
      <c r="H2" s="127">
        <v>0.14699999999999999</v>
      </c>
      <c r="I2" s="150" t="s">
        <v>4</v>
      </c>
      <c r="J2" s="150"/>
    </row>
    <row r="3" spans="1:11" x14ac:dyDescent="0.25">
      <c r="A3" s="152" t="s">
        <v>5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1" ht="30" customHeight="1" x14ac:dyDescent="0.25">
      <c r="A4" s="2" t="s">
        <v>6</v>
      </c>
      <c r="B4" s="4" t="s">
        <v>7</v>
      </c>
      <c r="C4" s="2" t="s">
        <v>8</v>
      </c>
      <c r="D4" s="2" t="s">
        <v>9</v>
      </c>
      <c r="E4" s="3" t="s">
        <v>10</v>
      </c>
      <c r="F4" s="4" t="s">
        <v>11</v>
      </c>
      <c r="G4" s="4" t="s">
        <v>12</v>
      </c>
      <c r="H4" s="4" t="s">
        <v>13</v>
      </c>
      <c r="I4" s="124" t="s">
        <v>14</v>
      </c>
      <c r="J4" s="4" t="s">
        <v>15</v>
      </c>
    </row>
    <row r="5" spans="1:11" ht="24" customHeight="1" x14ac:dyDescent="0.25">
      <c r="A5" s="5" t="s">
        <v>16</v>
      </c>
      <c r="B5" s="5"/>
      <c r="C5" s="5"/>
      <c r="D5" s="5" t="s">
        <v>17</v>
      </c>
      <c r="E5" s="5"/>
      <c r="F5" s="6"/>
      <c r="G5" s="5"/>
      <c r="H5" s="5"/>
      <c r="I5" s="7">
        <f>I6</f>
        <v>144992.47</v>
      </c>
      <c r="J5" s="8">
        <f>I5/$H$70</f>
        <v>0.10956151431548418</v>
      </c>
    </row>
    <row r="6" spans="1:11" ht="24" customHeight="1" x14ac:dyDescent="0.25">
      <c r="A6" s="9" t="s">
        <v>18</v>
      </c>
      <c r="B6" s="11" t="s">
        <v>19</v>
      </c>
      <c r="C6" s="9" t="s">
        <v>20</v>
      </c>
      <c r="D6" s="9" t="s">
        <v>21</v>
      </c>
      <c r="E6" s="10" t="s">
        <v>22</v>
      </c>
      <c r="F6" s="11">
        <v>7</v>
      </c>
      <c r="G6" s="12">
        <v>16450.810000000001</v>
      </c>
      <c r="H6" s="12">
        <f>TRUNC(G6*(1+25.91%),2)</f>
        <v>20713.21</v>
      </c>
      <c r="I6" s="12">
        <f>TRUNC(F6*H6,2)</f>
        <v>144992.47</v>
      </c>
      <c r="J6" s="13">
        <f>I6/$H$70</f>
        <v>0.10956151431548418</v>
      </c>
      <c r="K6" s="129"/>
    </row>
    <row r="7" spans="1:11" ht="24" customHeight="1" x14ac:dyDescent="0.25">
      <c r="A7" s="5" t="s">
        <v>23</v>
      </c>
      <c r="B7" s="5"/>
      <c r="C7" s="5"/>
      <c r="D7" s="5" t="s">
        <v>24</v>
      </c>
      <c r="E7" s="5"/>
      <c r="F7" s="6"/>
      <c r="G7" s="5"/>
      <c r="H7" s="5"/>
      <c r="I7" s="7">
        <f>I8+I15</f>
        <v>51229.270000000004</v>
      </c>
      <c r="J7" s="8">
        <f t="shared" ref="J7:J14" si="0">I7/$H$70</f>
        <v>3.8710675102485013E-2</v>
      </c>
      <c r="K7" s="129"/>
    </row>
    <row r="8" spans="1:11" ht="24" customHeight="1" x14ac:dyDescent="0.25">
      <c r="A8" s="5" t="s">
        <v>25</v>
      </c>
      <c r="B8" s="5"/>
      <c r="C8" s="5"/>
      <c r="D8" s="5" t="s">
        <v>26</v>
      </c>
      <c r="E8" s="5"/>
      <c r="F8" s="6"/>
      <c r="G8" s="5"/>
      <c r="H8" s="5"/>
      <c r="I8" s="7">
        <f>SUM(I9:I14)</f>
        <v>50039.05</v>
      </c>
      <c r="J8" s="8">
        <f t="shared" si="0"/>
        <v>3.7811302151816772E-2</v>
      </c>
      <c r="K8" s="129"/>
    </row>
    <row r="9" spans="1:11" ht="25.95" customHeight="1" x14ac:dyDescent="0.25">
      <c r="A9" s="9" t="s">
        <v>27</v>
      </c>
      <c r="B9" s="11" t="s">
        <v>28</v>
      </c>
      <c r="C9" s="9" t="s">
        <v>29</v>
      </c>
      <c r="D9" s="9" t="s">
        <v>30</v>
      </c>
      <c r="E9" s="10" t="s">
        <v>31</v>
      </c>
      <c r="F9" s="11">
        <v>40.5</v>
      </c>
      <c r="G9" s="12">
        <v>3.16</v>
      </c>
      <c r="H9" s="12">
        <f t="shared" ref="H9:H14" si="1">TRUNC(G9*(1+25.91%),2)</f>
        <v>3.97</v>
      </c>
      <c r="I9" s="12">
        <f t="shared" ref="I9:I14" si="2">TRUNC(F9*H9,2)</f>
        <v>160.78</v>
      </c>
      <c r="J9" s="13">
        <f t="shared" si="0"/>
        <v>1.214911386201197E-4</v>
      </c>
      <c r="K9" s="129"/>
    </row>
    <row r="10" spans="1:11" ht="39" customHeight="1" x14ac:dyDescent="0.25">
      <c r="A10" s="9" t="s">
        <v>32</v>
      </c>
      <c r="B10" s="11" t="s">
        <v>33</v>
      </c>
      <c r="C10" s="9" t="s">
        <v>29</v>
      </c>
      <c r="D10" s="9" t="s">
        <v>34</v>
      </c>
      <c r="E10" s="10" t="s">
        <v>31</v>
      </c>
      <c r="F10" s="11">
        <v>12</v>
      </c>
      <c r="G10" s="12">
        <v>1115.43</v>
      </c>
      <c r="H10" s="12">
        <f t="shared" si="1"/>
        <v>1404.43</v>
      </c>
      <c r="I10" s="12">
        <f t="shared" si="2"/>
        <v>16853.16</v>
      </c>
      <c r="J10" s="13">
        <f t="shared" si="0"/>
        <v>1.2734852579593585E-2</v>
      </c>
      <c r="K10" s="129"/>
    </row>
    <row r="11" spans="1:11" ht="39" customHeight="1" x14ac:dyDescent="0.25">
      <c r="A11" s="9" t="s">
        <v>35</v>
      </c>
      <c r="B11" s="11" t="s">
        <v>36</v>
      </c>
      <c r="C11" s="9" t="s">
        <v>29</v>
      </c>
      <c r="D11" s="9" t="s">
        <v>37</v>
      </c>
      <c r="E11" s="10" t="s">
        <v>31</v>
      </c>
      <c r="F11" s="125">
        <v>7.5</v>
      </c>
      <c r="G11" s="12">
        <v>617</v>
      </c>
      <c r="H11" s="12">
        <f t="shared" si="1"/>
        <v>776.86</v>
      </c>
      <c r="I11" s="12">
        <f t="shared" si="2"/>
        <v>5826.45</v>
      </c>
      <c r="J11" s="13">
        <f t="shared" si="0"/>
        <v>4.4026747394775249E-3</v>
      </c>
      <c r="K11" s="129"/>
    </row>
    <row r="12" spans="1:11" ht="39" customHeight="1" x14ac:dyDescent="0.25">
      <c r="A12" s="9" t="s">
        <v>38</v>
      </c>
      <c r="B12" s="11" t="s">
        <v>39</v>
      </c>
      <c r="C12" s="9" t="s">
        <v>29</v>
      </c>
      <c r="D12" s="9" t="s">
        <v>40</v>
      </c>
      <c r="E12" s="10" t="s">
        <v>31</v>
      </c>
      <c r="F12" s="11">
        <v>9</v>
      </c>
      <c r="G12" s="12">
        <v>1028.28</v>
      </c>
      <c r="H12" s="12">
        <f t="shared" si="1"/>
        <v>1294.7</v>
      </c>
      <c r="I12" s="12">
        <f t="shared" si="2"/>
        <v>11652.3</v>
      </c>
      <c r="J12" s="13">
        <f t="shared" si="0"/>
        <v>8.8048960974202051E-3</v>
      </c>
      <c r="K12" s="129"/>
    </row>
    <row r="13" spans="1:11" ht="39" customHeight="1" x14ac:dyDescent="0.25">
      <c r="A13" s="9" t="s">
        <v>41</v>
      </c>
      <c r="B13" s="11" t="s">
        <v>42</v>
      </c>
      <c r="C13" s="9" t="s">
        <v>29</v>
      </c>
      <c r="D13" s="9" t="s">
        <v>43</v>
      </c>
      <c r="E13" s="10" t="s">
        <v>31</v>
      </c>
      <c r="F13" s="11">
        <v>12</v>
      </c>
      <c r="G13" s="12">
        <v>907.49</v>
      </c>
      <c r="H13" s="12">
        <f t="shared" si="1"/>
        <v>1142.6199999999999</v>
      </c>
      <c r="I13" s="12">
        <f t="shared" si="2"/>
        <v>13711.44</v>
      </c>
      <c r="J13" s="13">
        <f t="shared" si="0"/>
        <v>1.0360856186848203E-2</v>
      </c>
      <c r="K13" s="129"/>
    </row>
    <row r="14" spans="1:11" ht="39" customHeight="1" x14ac:dyDescent="0.25">
      <c r="A14" s="9" t="s">
        <v>44</v>
      </c>
      <c r="B14" s="11" t="s">
        <v>45</v>
      </c>
      <c r="C14" s="9" t="s">
        <v>29</v>
      </c>
      <c r="D14" s="9" t="s">
        <v>46</v>
      </c>
      <c r="E14" s="10" t="s">
        <v>47</v>
      </c>
      <c r="F14" s="11">
        <v>2.84</v>
      </c>
      <c r="G14" s="12">
        <v>513.15</v>
      </c>
      <c r="H14" s="12">
        <f t="shared" si="1"/>
        <v>646.1</v>
      </c>
      <c r="I14" s="12">
        <f t="shared" si="2"/>
        <v>1834.92</v>
      </c>
      <c r="J14" s="13">
        <f t="shared" si="0"/>
        <v>1.3865314098571342E-3</v>
      </c>
      <c r="K14" s="129"/>
    </row>
    <row r="15" spans="1:11" ht="24" customHeight="1" x14ac:dyDescent="0.25">
      <c r="A15" s="5" t="s">
        <v>48</v>
      </c>
      <c r="B15" s="5"/>
      <c r="C15" s="5"/>
      <c r="D15" s="5" t="s">
        <v>49</v>
      </c>
      <c r="E15" s="5"/>
      <c r="F15" s="6"/>
      <c r="G15" s="130"/>
      <c r="H15" s="130"/>
      <c r="I15" s="131">
        <f>I16</f>
        <v>1190.22</v>
      </c>
      <c r="J15" s="8">
        <f>I15/$H$70</f>
        <v>8.9937295066823528E-4</v>
      </c>
      <c r="K15" s="129"/>
    </row>
    <row r="16" spans="1:11" ht="24" customHeight="1" x14ac:dyDescent="0.25">
      <c r="A16" s="9" t="s">
        <v>50</v>
      </c>
      <c r="B16" s="11" t="s">
        <v>51</v>
      </c>
      <c r="C16" s="9" t="s">
        <v>20</v>
      </c>
      <c r="D16" s="9" t="s">
        <v>52</v>
      </c>
      <c r="E16" s="10" t="s">
        <v>53</v>
      </c>
      <c r="F16" s="11">
        <v>2</v>
      </c>
      <c r="G16" s="12">
        <v>472.65</v>
      </c>
      <c r="H16" s="12">
        <f>TRUNC(G16*(1+25.91%),2)</f>
        <v>595.11</v>
      </c>
      <c r="I16" s="12">
        <f>TRUNC(F16*H16,2)</f>
        <v>1190.22</v>
      </c>
      <c r="J16" s="13">
        <f>I16/$H$70</f>
        <v>8.9937295066823528E-4</v>
      </c>
      <c r="K16" s="129"/>
    </row>
    <row r="17" spans="1:11" ht="24" customHeight="1" x14ac:dyDescent="0.25">
      <c r="A17" s="5" t="s">
        <v>54</v>
      </c>
      <c r="B17" s="5"/>
      <c r="C17" s="5"/>
      <c r="D17" s="5" t="s">
        <v>55</v>
      </c>
      <c r="E17" s="5"/>
      <c r="F17" s="6"/>
      <c r="G17" s="130"/>
      <c r="H17" s="130"/>
      <c r="I17" s="131">
        <f>I18</f>
        <v>2193.15</v>
      </c>
      <c r="J17" s="8">
        <f t="shared" ref="J17:J20" si="3">I17/$H$70</f>
        <v>1.6572228552352004E-3</v>
      </c>
      <c r="K17" s="129"/>
    </row>
    <row r="18" spans="1:11" ht="24" customHeight="1" x14ac:dyDescent="0.25">
      <c r="A18" s="5" t="s">
        <v>56</v>
      </c>
      <c r="B18" s="5"/>
      <c r="C18" s="5"/>
      <c r="D18" s="5" t="s">
        <v>57</v>
      </c>
      <c r="E18" s="5"/>
      <c r="F18" s="6"/>
      <c r="G18" s="130"/>
      <c r="H18" s="130"/>
      <c r="I18" s="131">
        <f>I19+I20</f>
        <v>2193.15</v>
      </c>
      <c r="J18" s="8">
        <f t="shared" si="3"/>
        <v>1.6572228552352004E-3</v>
      </c>
      <c r="K18" s="129"/>
    </row>
    <row r="19" spans="1:11" ht="25.95" customHeight="1" x14ac:dyDescent="0.25">
      <c r="A19" s="9" t="s">
        <v>58</v>
      </c>
      <c r="B19" s="11" t="s">
        <v>59</v>
      </c>
      <c r="C19" s="9" t="s">
        <v>20</v>
      </c>
      <c r="D19" s="9" t="s">
        <v>60</v>
      </c>
      <c r="E19" s="10" t="s">
        <v>61</v>
      </c>
      <c r="F19" s="11">
        <v>1</v>
      </c>
      <c r="G19" s="12">
        <v>596.16</v>
      </c>
      <c r="H19" s="12">
        <f t="shared" ref="H19:H20" si="4">TRUNC(G19*(1+25.91%),2)</f>
        <v>750.62</v>
      </c>
      <c r="I19" s="12">
        <f t="shared" ref="I19:I20" si="5">TRUNC(F19*H19,2)</f>
        <v>750.62</v>
      </c>
      <c r="J19" s="13">
        <f t="shared" si="3"/>
        <v>5.6719541280653228E-4</v>
      </c>
      <c r="K19" s="129"/>
    </row>
    <row r="20" spans="1:11" ht="39" customHeight="1" x14ac:dyDescent="0.25">
      <c r="A20" s="9" t="s">
        <v>62</v>
      </c>
      <c r="B20" s="11" t="s">
        <v>63</v>
      </c>
      <c r="C20" s="9" t="s">
        <v>64</v>
      </c>
      <c r="D20" s="9" t="s">
        <v>65</v>
      </c>
      <c r="E20" s="10" t="s">
        <v>66</v>
      </c>
      <c r="F20" s="11">
        <v>1</v>
      </c>
      <c r="G20" s="12">
        <v>1145.69</v>
      </c>
      <c r="H20" s="12">
        <f t="shared" si="4"/>
        <v>1442.53</v>
      </c>
      <c r="I20" s="12">
        <f t="shared" si="5"/>
        <v>1442.53</v>
      </c>
      <c r="J20" s="13">
        <f t="shared" si="3"/>
        <v>1.0900274424286683E-3</v>
      </c>
      <c r="K20" s="129"/>
    </row>
    <row r="21" spans="1:11" ht="24" customHeight="1" x14ac:dyDescent="0.25">
      <c r="A21" s="5" t="s">
        <v>67</v>
      </c>
      <c r="B21" s="5"/>
      <c r="C21" s="5"/>
      <c r="D21" s="5" t="s">
        <v>68</v>
      </c>
      <c r="E21" s="5"/>
      <c r="F21" s="6"/>
      <c r="G21" s="130"/>
      <c r="H21" s="130"/>
      <c r="I21" s="131">
        <f>I22+I23+I24+I25+I26+I27</f>
        <v>425540.52</v>
      </c>
      <c r="J21" s="8">
        <f>I21/$H$70</f>
        <v>0.32155369015921026</v>
      </c>
      <c r="K21" s="129"/>
    </row>
    <row r="22" spans="1:11" ht="24" customHeight="1" x14ac:dyDescent="0.25">
      <c r="A22" s="9" t="s">
        <v>69</v>
      </c>
      <c r="B22" s="11" t="s">
        <v>70</v>
      </c>
      <c r="C22" s="9" t="s">
        <v>20</v>
      </c>
      <c r="D22" s="9" t="s">
        <v>71</v>
      </c>
      <c r="E22" s="10" t="s">
        <v>72</v>
      </c>
      <c r="F22" s="11">
        <v>160</v>
      </c>
      <c r="G22" s="12">
        <v>1553.05</v>
      </c>
      <c r="H22" s="12">
        <f>TRUNC(G22*(1+14.7%),2)</f>
        <v>1781.34</v>
      </c>
      <c r="I22" s="12">
        <f>TRUNC(F22*H22,2)</f>
        <v>285014.40000000002</v>
      </c>
      <c r="J22" s="13">
        <f t="shared" ref="J22:J29" si="6">I22/$H$70</f>
        <v>0.21536711020730345</v>
      </c>
      <c r="K22" s="129"/>
    </row>
    <row r="23" spans="1:11" ht="24" customHeight="1" x14ac:dyDescent="0.25">
      <c r="A23" s="9" t="s">
        <v>73</v>
      </c>
      <c r="B23" s="11" t="s">
        <v>74</v>
      </c>
      <c r="C23" s="9" t="s">
        <v>64</v>
      </c>
      <c r="D23" s="9" t="s">
        <v>75</v>
      </c>
      <c r="E23" s="10" t="s">
        <v>72</v>
      </c>
      <c r="F23" s="11">
        <v>160</v>
      </c>
      <c r="G23" s="12">
        <v>64.569999999999993</v>
      </c>
      <c r="H23" s="12">
        <f t="shared" ref="H23:H27" si="7">TRUNC(G23*(1+25.91%),2)</f>
        <v>81.3</v>
      </c>
      <c r="I23" s="12">
        <f t="shared" ref="I23:I27" si="8">TRUNC(F23*H23,2)</f>
        <v>13008</v>
      </c>
      <c r="J23" s="13">
        <f t="shared" si="6"/>
        <v>9.8293116753981665E-3</v>
      </c>
      <c r="K23" s="129"/>
    </row>
    <row r="24" spans="1:11" ht="25.95" customHeight="1" x14ac:dyDescent="0.25">
      <c r="A24" s="9" t="s">
        <v>76</v>
      </c>
      <c r="B24" s="11" t="s">
        <v>77</v>
      </c>
      <c r="C24" s="9" t="s">
        <v>20</v>
      </c>
      <c r="D24" s="9" t="s">
        <v>78</v>
      </c>
      <c r="E24" s="10" t="s">
        <v>79</v>
      </c>
      <c r="F24" s="11">
        <v>4</v>
      </c>
      <c r="G24" s="12">
        <v>16327.79</v>
      </c>
      <c r="H24" s="12">
        <f t="shared" si="7"/>
        <v>20558.32</v>
      </c>
      <c r="I24" s="12">
        <f t="shared" si="8"/>
        <v>82233.279999999999</v>
      </c>
      <c r="J24" s="13">
        <f t="shared" si="6"/>
        <v>6.2138417835969129E-2</v>
      </c>
      <c r="K24" s="129"/>
    </row>
    <row r="25" spans="1:11" ht="25.95" customHeight="1" x14ac:dyDescent="0.25">
      <c r="A25" s="9" t="s">
        <v>80</v>
      </c>
      <c r="B25" s="11" t="s">
        <v>81</v>
      </c>
      <c r="C25" s="9" t="s">
        <v>64</v>
      </c>
      <c r="D25" s="9" t="s">
        <v>82</v>
      </c>
      <c r="E25" s="10" t="s">
        <v>66</v>
      </c>
      <c r="F25" s="11">
        <v>4</v>
      </c>
      <c r="G25" s="12">
        <v>1817.07</v>
      </c>
      <c r="H25" s="12">
        <f t="shared" si="7"/>
        <v>2287.87</v>
      </c>
      <c r="I25" s="12">
        <f t="shared" si="8"/>
        <v>9151.48</v>
      </c>
      <c r="J25" s="13">
        <f t="shared" si="6"/>
        <v>6.915186747476384E-3</v>
      </c>
      <c r="K25" s="129"/>
    </row>
    <row r="26" spans="1:11" ht="24" customHeight="1" x14ac:dyDescent="0.25">
      <c r="A26" s="9" t="s">
        <v>83</v>
      </c>
      <c r="B26" s="11" t="s">
        <v>84</v>
      </c>
      <c r="C26" s="9" t="s">
        <v>64</v>
      </c>
      <c r="D26" s="9" t="s">
        <v>85</v>
      </c>
      <c r="E26" s="10" t="s">
        <v>66</v>
      </c>
      <c r="F26" s="11">
        <v>4</v>
      </c>
      <c r="G26" s="12">
        <v>304.42</v>
      </c>
      <c r="H26" s="12">
        <f t="shared" si="7"/>
        <v>383.29</v>
      </c>
      <c r="I26" s="12">
        <f t="shared" si="8"/>
        <v>1533.16</v>
      </c>
      <c r="J26" s="13">
        <f t="shared" si="6"/>
        <v>1.1585107232667169E-3</v>
      </c>
      <c r="K26" s="129"/>
    </row>
    <row r="27" spans="1:11" ht="24" customHeight="1" x14ac:dyDescent="0.25">
      <c r="A27" s="9" t="s">
        <v>86</v>
      </c>
      <c r="B27" s="11" t="s">
        <v>87</v>
      </c>
      <c r="C27" s="9" t="s">
        <v>20</v>
      </c>
      <c r="D27" s="9" t="s">
        <v>88</v>
      </c>
      <c r="E27" s="10" t="s">
        <v>89</v>
      </c>
      <c r="F27" s="11">
        <v>6</v>
      </c>
      <c r="G27" s="12">
        <v>4580.0200000000004</v>
      </c>
      <c r="H27" s="12">
        <f t="shared" si="7"/>
        <v>5766.7</v>
      </c>
      <c r="I27" s="12">
        <f t="shared" si="8"/>
        <v>34600.199999999997</v>
      </c>
      <c r="J27" s="13">
        <f t="shared" si="6"/>
        <v>2.6145152969796401E-2</v>
      </c>
      <c r="K27" s="129"/>
    </row>
    <row r="28" spans="1:11" ht="25.95" customHeight="1" x14ac:dyDescent="0.25">
      <c r="A28" s="5" t="s">
        <v>90</v>
      </c>
      <c r="B28" s="5"/>
      <c r="C28" s="5"/>
      <c r="D28" s="5" t="s">
        <v>91</v>
      </c>
      <c r="E28" s="5"/>
      <c r="F28" s="6"/>
      <c r="G28" s="130"/>
      <c r="H28" s="130"/>
      <c r="I28" s="131">
        <f>I29+I31+I34</f>
        <v>93587.15</v>
      </c>
      <c r="J28" s="8">
        <f t="shared" si="6"/>
        <v>7.071780951431729E-2</v>
      </c>
      <c r="K28" s="129"/>
    </row>
    <row r="29" spans="1:11" ht="24" customHeight="1" x14ac:dyDescent="0.25">
      <c r="A29" s="5" t="s">
        <v>92</v>
      </c>
      <c r="B29" s="5"/>
      <c r="C29" s="5"/>
      <c r="D29" s="5" t="s">
        <v>93</v>
      </c>
      <c r="E29" s="5"/>
      <c r="F29" s="6"/>
      <c r="G29" s="130"/>
      <c r="H29" s="130"/>
      <c r="I29" s="131">
        <f>I30</f>
        <v>3889.68</v>
      </c>
      <c r="J29" s="8">
        <f t="shared" si="6"/>
        <v>2.9391818140807762E-3</v>
      </c>
      <c r="K29" s="129"/>
    </row>
    <row r="30" spans="1:11" ht="25.95" customHeight="1" x14ac:dyDescent="0.25">
      <c r="A30" s="9" t="s">
        <v>94</v>
      </c>
      <c r="B30" s="11" t="s">
        <v>95</v>
      </c>
      <c r="C30" s="9" t="s">
        <v>29</v>
      </c>
      <c r="D30" s="9" t="s">
        <v>96</v>
      </c>
      <c r="E30" s="10" t="s">
        <v>97</v>
      </c>
      <c r="F30" s="11">
        <v>24</v>
      </c>
      <c r="G30" s="12">
        <v>128.72</v>
      </c>
      <c r="H30" s="12">
        <f>TRUNC(G30*(1+25.91%),2)</f>
        <v>162.07</v>
      </c>
      <c r="I30" s="12">
        <f>TRUNC(F30*H30,2)</f>
        <v>3889.68</v>
      </c>
      <c r="J30" s="13">
        <f>I30/$H$70</f>
        <v>2.9391818140807762E-3</v>
      </c>
      <c r="K30" s="129"/>
    </row>
    <row r="31" spans="1:11" ht="24" customHeight="1" x14ac:dyDescent="0.25">
      <c r="A31" s="5" t="s">
        <v>98</v>
      </c>
      <c r="B31" s="5"/>
      <c r="C31" s="5"/>
      <c r="D31" s="5" t="s">
        <v>99</v>
      </c>
      <c r="E31" s="5"/>
      <c r="F31" s="6"/>
      <c r="G31" s="130"/>
      <c r="H31" s="130"/>
      <c r="I31" s="131">
        <f>I32+I33</f>
        <v>66553.289999999994</v>
      </c>
      <c r="J31" s="8">
        <f>I31/$H$70</f>
        <v>5.0290054615095323E-2</v>
      </c>
      <c r="K31" s="129"/>
    </row>
    <row r="32" spans="1:11" ht="39" customHeight="1" x14ac:dyDescent="0.25">
      <c r="A32" s="9" t="s">
        <v>100</v>
      </c>
      <c r="B32" s="11" t="s">
        <v>101</v>
      </c>
      <c r="C32" s="9" t="s">
        <v>20</v>
      </c>
      <c r="D32" s="9" t="s">
        <v>102</v>
      </c>
      <c r="E32" s="10" t="s">
        <v>103</v>
      </c>
      <c r="F32" s="11">
        <v>1</v>
      </c>
      <c r="G32" s="12">
        <v>41599.949999999997</v>
      </c>
      <c r="H32" s="12">
        <f t="shared" ref="H32:H33" si="9">TRUNC(G32*(1+25.91%),2)</f>
        <v>52378.49</v>
      </c>
      <c r="I32" s="12">
        <f t="shared" ref="I32:I33" si="10">TRUNC(F32*H32,2)</f>
        <v>52378.49</v>
      </c>
      <c r="J32" s="13">
        <f t="shared" ref="J32:J33" si="11">I32/$H$70</f>
        <v>3.9579066981605633E-2</v>
      </c>
      <c r="K32" s="129"/>
    </row>
    <row r="33" spans="1:11" ht="25.95" customHeight="1" x14ac:dyDescent="0.25">
      <c r="A33" s="9" t="s">
        <v>104</v>
      </c>
      <c r="B33" s="11" t="s">
        <v>105</v>
      </c>
      <c r="C33" s="9" t="s">
        <v>106</v>
      </c>
      <c r="D33" s="9" t="s">
        <v>107</v>
      </c>
      <c r="E33" s="10" t="s">
        <v>108</v>
      </c>
      <c r="F33" s="11">
        <v>40</v>
      </c>
      <c r="G33" s="12">
        <v>281.45</v>
      </c>
      <c r="H33" s="12">
        <f t="shared" si="9"/>
        <v>354.37</v>
      </c>
      <c r="I33" s="12">
        <f t="shared" si="10"/>
        <v>14174.8</v>
      </c>
      <c r="J33" s="13">
        <f t="shared" si="11"/>
        <v>1.0710987633489691E-2</v>
      </c>
      <c r="K33" s="129"/>
    </row>
    <row r="34" spans="1:11" ht="24" customHeight="1" x14ac:dyDescent="0.25">
      <c r="A34" s="5" t="s">
        <v>109</v>
      </c>
      <c r="B34" s="5"/>
      <c r="C34" s="5"/>
      <c r="D34" s="5" t="s">
        <v>110</v>
      </c>
      <c r="E34" s="5"/>
      <c r="F34" s="6"/>
      <c r="G34" s="130"/>
      <c r="H34" s="130"/>
      <c r="I34" s="131">
        <f>I35</f>
        <v>23144.18</v>
      </c>
      <c r="J34" s="8">
        <f>I34/$H$70</f>
        <v>1.74885730851412E-2</v>
      </c>
      <c r="K34" s="129"/>
    </row>
    <row r="35" spans="1:11" ht="24" customHeight="1" x14ac:dyDescent="0.25">
      <c r="A35" s="9" t="s">
        <v>111</v>
      </c>
      <c r="B35" s="11" t="s">
        <v>112</v>
      </c>
      <c r="C35" s="9" t="s">
        <v>20</v>
      </c>
      <c r="D35" s="9" t="s">
        <v>113</v>
      </c>
      <c r="E35" s="10" t="s">
        <v>103</v>
      </c>
      <c r="F35" s="11">
        <v>1</v>
      </c>
      <c r="G35" s="12">
        <v>18381.53</v>
      </c>
      <c r="H35" s="12">
        <f>TRUNC(G35*(1+25.91%),2)</f>
        <v>23144.18</v>
      </c>
      <c r="I35" s="12">
        <f>TRUNC(F35*H35,2)</f>
        <v>23144.18</v>
      </c>
      <c r="J35" s="13">
        <f>I35/$H$70</f>
        <v>1.74885730851412E-2</v>
      </c>
      <c r="K35" s="129"/>
    </row>
    <row r="36" spans="1:11" ht="24" customHeight="1" x14ac:dyDescent="0.25">
      <c r="A36" s="5" t="s">
        <v>114</v>
      </c>
      <c r="B36" s="5"/>
      <c r="C36" s="5"/>
      <c r="D36" s="5" t="s">
        <v>115</v>
      </c>
      <c r="E36" s="5"/>
      <c r="F36" s="6"/>
      <c r="G36" s="130"/>
      <c r="H36" s="130"/>
      <c r="I36" s="131">
        <f>I37</f>
        <v>3700.6400000000008</v>
      </c>
      <c r="J36" s="8">
        <f t="shared" ref="J36:J47" si="12">I36/$H$70</f>
        <v>2.7963364051695476E-3</v>
      </c>
      <c r="K36" s="129"/>
    </row>
    <row r="37" spans="1:11" ht="24" customHeight="1" x14ac:dyDescent="0.25">
      <c r="A37" s="5" t="s">
        <v>116</v>
      </c>
      <c r="B37" s="5"/>
      <c r="C37" s="5"/>
      <c r="D37" s="5" t="s">
        <v>117</v>
      </c>
      <c r="E37" s="5"/>
      <c r="F37" s="6"/>
      <c r="G37" s="130"/>
      <c r="H37" s="130"/>
      <c r="I37" s="131">
        <f>I38+I39+I40+I41+I42+I43+I44+I45</f>
        <v>3700.6400000000008</v>
      </c>
      <c r="J37" s="8">
        <f t="shared" si="12"/>
        <v>2.7963364051695476E-3</v>
      </c>
      <c r="K37" s="129"/>
    </row>
    <row r="38" spans="1:11" ht="52.05" customHeight="1" x14ac:dyDescent="0.25">
      <c r="A38" s="9" t="s">
        <v>118</v>
      </c>
      <c r="B38" s="11" t="s">
        <v>119</v>
      </c>
      <c r="C38" s="9" t="s">
        <v>20</v>
      </c>
      <c r="D38" s="9" t="s">
        <v>120</v>
      </c>
      <c r="E38" s="10" t="s">
        <v>89</v>
      </c>
      <c r="F38" s="11">
        <v>3</v>
      </c>
      <c r="G38" s="12">
        <v>574.99</v>
      </c>
      <c r="H38" s="12">
        <f t="shared" ref="H38:H45" si="13">TRUNC(G38*(1+25.91%),2)</f>
        <v>723.96</v>
      </c>
      <c r="I38" s="12">
        <f t="shared" ref="I38:I45" si="14">TRUNC(F38*H38,2)</f>
        <v>2171.88</v>
      </c>
      <c r="J38" s="13">
        <f t="shared" si="12"/>
        <v>1.6411504798250129E-3</v>
      </c>
      <c r="K38" s="129"/>
    </row>
    <row r="39" spans="1:11" ht="24" customHeight="1" x14ac:dyDescent="0.25">
      <c r="A39" s="9" t="s">
        <v>121</v>
      </c>
      <c r="B39" s="11" t="s">
        <v>122</v>
      </c>
      <c r="C39" s="9" t="s">
        <v>106</v>
      </c>
      <c r="D39" s="9" t="s">
        <v>123</v>
      </c>
      <c r="E39" s="10" t="s">
        <v>31</v>
      </c>
      <c r="F39" s="11">
        <v>48</v>
      </c>
      <c r="G39" s="12">
        <v>17.7</v>
      </c>
      <c r="H39" s="12">
        <f t="shared" si="13"/>
        <v>22.28</v>
      </c>
      <c r="I39" s="12">
        <f t="shared" si="14"/>
        <v>1069.44</v>
      </c>
      <c r="J39" s="13">
        <f t="shared" si="12"/>
        <v>8.0810724770432154E-4</v>
      </c>
      <c r="K39" s="129"/>
    </row>
    <row r="40" spans="1:11" ht="25.95" customHeight="1" x14ac:dyDescent="0.25">
      <c r="A40" s="9" t="s">
        <v>124</v>
      </c>
      <c r="B40" s="11" t="s">
        <v>125</v>
      </c>
      <c r="C40" s="9" t="s">
        <v>29</v>
      </c>
      <c r="D40" s="9" t="s">
        <v>126</v>
      </c>
      <c r="E40" s="10" t="s">
        <v>31</v>
      </c>
      <c r="F40" s="125">
        <v>3.2</v>
      </c>
      <c r="G40" s="12">
        <v>10.41</v>
      </c>
      <c r="H40" s="12">
        <f t="shared" si="13"/>
        <v>13.1</v>
      </c>
      <c r="I40" s="12">
        <f t="shared" si="14"/>
        <v>41.92</v>
      </c>
      <c r="J40" s="13">
        <f t="shared" si="12"/>
        <v>3.1676256567703809E-5</v>
      </c>
      <c r="K40" s="129"/>
    </row>
    <row r="41" spans="1:11" ht="25.95" customHeight="1" x14ac:dyDescent="0.25">
      <c r="A41" s="9" t="s">
        <v>127</v>
      </c>
      <c r="B41" s="11" t="s">
        <v>128</v>
      </c>
      <c r="C41" s="9" t="s">
        <v>29</v>
      </c>
      <c r="D41" s="9" t="s">
        <v>129</v>
      </c>
      <c r="E41" s="10" t="s">
        <v>31</v>
      </c>
      <c r="F41" s="11">
        <v>48</v>
      </c>
      <c r="G41" s="12">
        <v>1.93</v>
      </c>
      <c r="H41" s="12">
        <f t="shared" si="13"/>
        <v>2.4300000000000002</v>
      </c>
      <c r="I41" s="12">
        <f t="shared" si="14"/>
        <v>116.64</v>
      </c>
      <c r="J41" s="13">
        <f t="shared" si="12"/>
        <v>8.8137370373496466E-5</v>
      </c>
      <c r="K41" s="129"/>
    </row>
    <row r="42" spans="1:11" ht="39" customHeight="1" x14ac:dyDescent="0.25">
      <c r="A42" s="9" t="s">
        <v>130</v>
      </c>
      <c r="B42" s="11" t="s">
        <v>131</v>
      </c>
      <c r="C42" s="9" t="s">
        <v>29</v>
      </c>
      <c r="D42" s="9" t="s">
        <v>132</v>
      </c>
      <c r="E42" s="10" t="s">
        <v>47</v>
      </c>
      <c r="F42" s="125">
        <v>0.1</v>
      </c>
      <c r="G42" s="12">
        <v>785.71</v>
      </c>
      <c r="H42" s="12">
        <f t="shared" si="13"/>
        <v>989.28</v>
      </c>
      <c r="I42" s="12">
        <f t="shared" si="14"/>
        <v>98.92</v>
      </c>
      <c r="J42" s="13">
        <f t="shared" si="12"/>
        <v>7.4747502377797248E-5</v>
      </c>
      <c r="K42" s="129"/>
    </row>
    <row r="43" spans="1:11" ht="25.95" customHeight="1" x14ac:dyDescent="0.25">
      <c r="A43" s="9" t="s">
        <v>133</v>
      </c>
      <c r="B43" s="11" t="s">
        <v>134</v>
      </c>
      <c r="C43" s="9" t="s">
        <v>29</v>
      </c>
      <c r="D43" s="9" t="s">
        <v>135</v>
      </c>
      <c r="E43" s="10" t="s">
        <v>47</v>
      </c>
      <c r="F43" s="125">
        <v>0.1</v>
      </c>
      <c r="G43" s="12">
        <v>310.02999999999997</v>
      </c>
      <c r="H43" s="12">
        <f t="shared" si="13"/>
        <v>390.35</v>
      </c>
      <c r="I43" s="12">
        <f t="shared" si="14"/>
        <v>39.03</v>
      </c>
      <c r="J43" s="13">
        <f t="shared" si="12"/>
        <v>2.9492468841542929E-5</v>
      </c>
      <c r="K43" s="129"/>
    </row>
    <row r="44" spans="1:11" ht="52.05" customHeight="1" x14ac:dyDescent="0.25">
      <c r="A44" s="9" t="s">
        <v>136</v>
      </c>
      <c r="B44" s="11" t="s">
        <v>137</v>
      </c>
      <c r="C44" s="9" t="s">
        <v>106</v>
      </c>
      <c r="D44" s="9" t="s">
        <v>138</v>
      </c>
      <c r="E44" s="10" t="s">
        <v>139</v>
      </c>
      <c r="F44" s="11">
        <v>1</v>
      </c>
      <c r="G44" s="12">
        <v>74.900000000000006</v>
      </c>
      <c r="H44" s="12">
        <f t="shared" si="13"/>
        <v>94.3</v>
      </c>
      <c r="I44" s="12">
        <f t="shared" si="14"/>
        <v>94.3</v>
      </c>
      <c r="J44" s="13">
        <f t="shared" si="12"/>
        <v>7.1256464559505458E-5</v>
      </c>
      <c r="K44" s="129"/>
    </row>
    <row r="45" spans="1:11" ht="39" customHeight="1" x14ac:dyDescent="0.25">
      <c r="A45" s="9" t="s">
        <v>140</v>
      </c>
      <c r="B45" s="11" t="s">
        <v>141</v>
      </c>
      <c r="C45" s="9" t="s">
        <v>142</v>
      </c>
      <c r="D45" s="9" t="s">
        <v>143</v>
      </c>
      <c r="E45" s="10" t="s">
        <v>31</v>
      </c>
      <c r="F45" s="125">
        <v>3.2</v>
      </c>
      <c r="G45" s="12">
        <v>17.010000000000002</v>
      </c>
      <c r="H45" s="12">
        <f t="shared" si="13"/>
        <v>21.41</v>
      </c>
      <c r="I45" s="12">
        <f t="shared" si="14"/>
        <v>68.510000000000005</v>
      </c>
      <c r="J45" s="13">
        <f t="shared" si="12"/>
        <v>5.1768614920166696E-5</v>
      </c>
      <c r="K45" s="129"/>
    </row>
    <row r="46" spans="1:11" ht="24" customHeight="1" x14ac:dyDescent="0.25">
      <c r="A46" s="5" t="s">
        <v>144</v>
      </c>
      <c r="B46" s="5"/>
      <c r="C46" s="5"/>
      <c r="D46" s="5" t="s">
        <v>145</v>
      </c>
      <c r="E46" s="5"/>
      <c r="F46" s="6"/>
      <c r="G46" s="130"/>
      <c r="H46" s="130"/>
      <c r="I46" s="131">
        <f>I47+I49</f>
        <v>433801.76</v>
      </c>
      <c r="J46" s="8">
        <f t="shared" si="12"/>
        <v>0.3277961796107221</v>
      </c>
      <c r="K46" s="129"/>
    </row>
    <row r="47" spans="1:11" ht="24" customHeight="1" x14ac:dyDescent="0.25">
      <c r="A47" s="5" t="s">
        <v>146</v>
      </c>
      <c r="B47" s="5"/>
      <c r="C47" s="5"/>
      <c r="D47" s="5" t="s">
        <v>147</v>
      </c>
      <c r="E47" s="5"/>
      <c r="F47" s="6"/>
      <c r="G47" s="130"/>
      <c r="H47" s="130"/>
      <c r="I47" s="131">
        <f>I48</f>
        <v>247353.58</v>
      </c>
      <c r="J47" s="8">
        <f t="shared" si="12"/>
        <v>0.18690924291555458</v>
      </c>
      <c r="K47" s="129"/>
    </row>
    <row r="48" spans="1:11" ht="52.05" customHeight="1" x14ac:dyDescent="0.25">
      <c r="A48" s="9" t="s">
        <v>148</v>
      </c>
      <c r="B48" s="11" t="s">
        <v>149</v>
      </c>
      <c r="C48" s="9" t="s">
        <v>20</v>
      </c>
      <c r="D48" s="9" t="s">
        <v>150</v>
      </c>
      <c r="E48" s="10" t="s">
        <v>103</v>
      </c>
      <c r="F48" s="11">
        <v>1</v>
      </c>
      <c r="G48" s="12">
        <v>215652.65</v>
      </c>
      <c r="H48" s="12">
        <f>TRUNC(G48*(1+14.7%),2)</f>
        <v>247353.58</v>
      </c>
      <c r="I48" s="12">
        <f>TRUNC(F48*H48,2)</f>
        <v>247353.58</v>
      </c>
      <c r="J48" s="13">
        <f>I48/$H$70</f>
        <v>0.18690924291555458</v>
      </c>
      <c r="K48" s="129"/>
    </row>
    <row r="49" spans="1:11" ht="24" customHeight="1" x14ac:dyDescent="0.25">
      <c r="A49" s="5" t="s">
        <v>151</v>
      </c>
      <c r="B49" s="5"/>
      <c r="C49" s="5"/>
      <c r="D49" s="5" t="s">
        <v>152</v>
      </c>
      <c r="E49" s="5"/>
      <c r="F49" s="6"/>
      <c r="G49" s="130"/>
      <c r="H49" s="130"/>
      <c r="I49" s="131">
        <f>I50+I51+I52+I53+I54+I55+I56</f>
        <v>186448.18000000002</v>
      </c>
      <c r="J49" s="8">
        <f>I49/$H$70</f>
        <v>0.1408869366951675</v>
      </c>
      <c r="K49" s="129"/>
    </row>
    <row r="50" spans="1:11" ht="39" customHeight="1" x14ac:dyDescent="0.25">
      <c r="A50" s="9" t="s">
        <v>153</v>
      </c>
      <c r="B50" s="11" t="s">
        <v>101</v>
      </c>
      <c r="C50" s="9" t="s">
        <v>20</v>
      </c>
      <c r="D50" s="9" t="s">
        <v>102</v>
      </c>
      <c r="E50" s="10" t="s">
        <v>103</v>
      </c>
      <c r="F50" s="11">
        <v>1</v>
      </c>
      <c r="G50" s="12">
        <v>41599.949999999997</v>
      </c>
      <c r="H50" s="12">
        <f t="shared" ref="H50:H56" si="15">TRUNC(G50*(1+25.91%),2)</f>
        <v>52378.49</v>
      </c>
      <c r="I50" s="12">
        <f t="shared" ref="I50:I56" si="16">TRUNC(F50*H50,2)</f>
        <v>52378.49</v>
      </c>
      <c r="J50" s="13">
        <f t="shared" ref="J50:J62" si="17">I50/$H$70</f>
        <v>3.9579066981605633E-2</v>
      </c>
      <c r="K50" s="129"/>
    </row>
    <row r="51" spans="1:11" ht="39" customHeight="1" x14ac:dyDescent="0.25">
      <c r="A51" s="9" t="s">
        <v>154</v>
      </c>
      <c r="B51" s="11" t="s">
        <v>155</v>
      </c>
      <c r="C51" s="9" t="s">
        <v>20</v>
      </c>
      <c r="D51" s="9" t="s">
        <v>156</v>
      </c>
      <c r="E51" s="10" t="s">
        <v>103</v>
      </c>
      <c r="F51" s="11">
        <v>1</v>
      </c>
      <c r="G51" s="12">
        <v>25199.759999999998</v>
      </c>
      <c r="H51" s="12">
        <f t="shared" si="15"/>
        <v>31729.01</v>
      </c>
      <c r="I51" s="12">
        <f t="shared" si="16"/>
        <v>31729.01</v>
      </c>
      <c r="J51" s="13">
        <f t="shared" si="17"/>
        <v>2.3975578754752855E-2</v>
      </c>
      <c r="K51" s="129"/>
    </row>
    <row r="52" spans="1:11" ht="25.95" customHeight="1" x14ac:dyDescent="0.25">
      <c r="A52" s="9" t="s">
        <v>157</v>
      </c>
      <c r="B52" s="11" t="s">
        <v>158</v>
      </c>
      <c r="C52" s="9" t="s">
        <v>20</v>
      </c>
      <c r="D52" s="9" t="s">
        <v>159</v>
      </c>
      <c r="E52" s="10" t="s">
        <v>103</v>
      </c>
      <c r="F52" s="11">
        <v>1</v>
      </c>
      <c r="G52" s="12">
        <v>24669.39</v>
      </c>
      <c r="H52" s="12">
        <f t="shared" si="15"/>
        <v>31061.22</v>
      </c>
      <c r="I52" s="12">
        <f t="shared" si="16"/>
        <v>31061.22</v>
      </c>
      <c r="J52" s="13">
        <f t="shared" si="17"/>
        <v>2.3470972662831414E-2</v>
      </c>
      <c r="K52" s="129"/>
    </row>
    <row r="53" spans="1:11" ht="24" customHeight="1" x14ac:dyDescent="0.25">
      <c r="A53" s="9" t="s">
        <v>160</v>
      </c>
      <c r="B53" s="11" t="s">
        <v>161</v>
      </c>
      <c r="C53" s="9" t="s">
        <v>20</v>
      </c>
      <c r="D53" s="9" t="s">
        <v>162</v>
      </c>
      <c r="E53" s="10" t="s">
        <v>103</v>
      </c>
      <c r="F53" s="11">
        <v>1</v>
      </c>
      <c r="G53" s="12">
        <v>31251.07</v>
      </c>
      <c r="H53" s="12">
        <f t="shared" si="15"/>
        <v>39348.22</v>
      </c>
      <c r="I53" s="12">
        <f t="shared" si="16"/>
        <v>39348.22</v>
      </c>
      <c r="J53" s="13">
        <f t="shared" si="17"/>
        <v>2.9732927294905873E-2</v>
      </c>
      <c r="K53" s="129"/>
    </row>
    <row r="54" spans="1:11" ht="24" customHeight="1" x14ac:dyDescent="0.25">
      <c r="A54" s="9" t="s">
        <v>163</v>
      </c>
      <c r="B54" s="11" t="s">
        <v>164</v>
      </c>
      <c r="C54" s="9" t="s">
        <v>20</v>
      </c>
      <c r="D54" s="9" t="s">
        <v>165</v>
      </c>
      <c r="E54" s="10" t="s">
        <v>103</v>
      </c>
      <c r="F54" s="11">
        <v>1</v>
      </c>
      <c r="G54" s="12">
        <v>23845.88</v>
      </c>
      <c r="H54" s="12">
        <f t="shared" si="15"/>
        <v>30024.34</v>
      </c>
      <c r="I54" s="12">
        <f t="shared" si="16"/>
        <v>30024.34</v>
      </c>
      <c r="J54" s="13">
        <f t="shared" si="17"/>
        <v>2.2687468919751243E-2</v>
      </c>
      <c r="K54" s="129"/>
    </row>
    <row r="55" spans="1:11" ht="25.95" customHeight="1" x14ac:dyDescent="0.25">
      <c r="A55" s="9" t="s">
        <v>166</v>
      </c>
      <c r="B55" s="11" t="s">
        <v>167</v>
      </c>
      <c r="C55" s="9" t="s">
        <v>20</v>
      </c>
      <c r="D55" s="9" t="s">
        <v>168</v>
      </c>
      <c r="E55" s="10" t="s">
        <v>103</v>
      </c>
      <c r="F55" s="11">
        <v>1</v>
      </c>
      <c r="G55" s="12">
        <v>757.25</v>
      </c>
      <c r="H55" s="12">
        <f t="shared" si="15"/>
        <v>953.45</v>
      </c>
      <c r="I55" s="12">
        <f t="shared" si="16"/>
        <v>953.45</v>
      </c>
      <c r="J55" s="13">
        <f t="shared" si="17"/>
        <v>7.2046104066023845E-4</v>
      </c>
      <c r="K55" s="129"/>
    </row>
    <row r="56" spans="1:11" ht="25.95" customHeight="1" x14ac:dyDescent="0.25">
      <c r="A56" s="9" t="s">
        <v>169</v>
      </c>
      <c r="B56" s="11" t="s">
        <v>170</v>
      </c>
      <c r="C56" s="9" t="s">
        <v>20</v>
      </c>
      <c r="D56" s="9" t="s">
        <v>171</v>
      </c>
      <c r="E56" s="10" t="s">
        <v>103</v>
      </c>
      <c r="F56" s="11">
        <v>1</v>
      </c>
      <c r="G56" s="12">
        <v>757.25</v>
      </c>
      <c r="H56" s="12">
        <f t="shared" si="15"/>
        <v>953.45</v>
      </c>
      <c r="I56" s="12">
        <f t="shared" si="16"/>
        <v>953.45</v>
      </c>
      <c r="J56" s="13">
        <f t="shared" si="17"/>
        <v>7.2046104066023845E-4</v>
      </c>
      <c r="K56" s="129"/>
    </row>
    <row r="57" spans="1:11" ht="24" customHeight="1" x14ac:dyDescent="0.25">
      <c r="A57" s="5" t="s">
        <v>172</v>
      </c>
      <c r="B57" s="5"/>
      <c r="C57" s="5"/>
      <c r="D57" s="5" t="s">
        <v>173</v>
      </c>
      <c r="E57" s="5"/>
      <c r="F57" s="6"/>
      <c r="G57" s="130"/>
      <c r="H57" s="130"/>
      <c r="I57" s="131">
        <f>I58+I63</f>
        <v>165810.85</v>
      </c>
      <c r="J57" s="8">
        <f t="shared" si="17"/>
        <v>0.12529262944439529</v>
      </c>
      <c r="K57" s="129"/>
    </row>
    <row r="58" spans="1:11" ht="24" customHeight="1" x14ac:dyDescent="0.25">
      <c r="A58" s="5" t="s">
        <v>174</v>
      </c>
      <c r="B58" s="5"/>
      <c r="C58" s="5"/>
      <c r="D58" s="5" t="s">
        <v>175</v>
      </c>
      <c r="E58" s="5"/>
      <c r="F58" s="6"/>
      <c r="G58" s="130"/>
      <c r="H58" s="130"/>
      <c r="I58" s="131">
        <f>I59+I60+I61+I62</f>
        <v>127789.50000000001</v>
      </c>
      <c r="J58" s="8">
        <f t="shared" si="17"/>
        <v>9.6562332744718177E-2</v>
      </c>
      <c r="K58" s="129"/>
    </row>
    <row r="59" spans="1:11" ht="64.95" customHeight="1" x14ac:dyDescent="0.25">
      <c r="A59" s="9" t="s">
        <v>176</v>
      </c>
      <c r="B59" s="11" t="s">
        <v>177</v>
      </c>
      <c r="C59" s="9" t="s">
        <v>29</v>
      </c>
      <c r="D59" s="9" t="s">
        <v>178</v>
      </c>
      <c r="E59" s="10" t="s">
        <v>47</v>
      </c>
      <c r="F59" s="11">
        <v>126</v>
      </c>
      <c r="G59" s="12">
        <v>11.41</v>
      </c>
      <c r="H59" s="12">
        <f>TRUNC(G59*(1+25.91%),2)</f>
        <v>14.36</v>
      </c>
      <c r="I59" s="12">
        <f>TRUNC(F59*H59,2)</f>
        <v>1809.36</v>
      </c>
      <c r="J59" s="13">
        <f t="shared" si="17"/>
        <v>1.3672173564728185E-3</v>
      </c>
      <c r="K59" s="129"/>
    </row>
    <row r="60" spans="1:11" ht="24" customHeight="1" x14ac:dyDescent="0.25">
      <c r="A60" s="9" t="s">
        <v>179</v>
      </c>
      <c r="B60" s="11" t="s">
        <v>180</v>
      </c>
      <c r="C60" s="9" t="s">
        <v>20</v>
      </c>
      <c r="D60" s="9" t="s">
        <v>181</v>
      </c>
      <c r="E60" s="10" t="s">
        <v>103</v>
      </c>
      <c r="F60" s="11">
        <v>1</v>
      </c>
      <c r="G60" s="12">
        <v>103739.17</v>
      </c>
      <c r="H60" s="12">
        <f>TRUNC(G60*(1+14.7%),2)</f>
        <v>118988.82</v>
      </c>
      <c r="I60" s="12">
        <f>TRUNC(F60*H60,2)</f>
        <v>118988.82</v>
      </c>
      <c r="J60" s="13">
        <f t="shared" si="17"/>
        <v>8.9912223067946717E-2</v>
      </c>
      <c r="K60" s="129"/>
    </row>
    <row r="61" spans="1:11" ht="52.05" customHeight="1" x14ac:dyDescent="0.25">
      <c r="A61" s="9" t="s">
        <v>182</v>
      </c>
      <c r="B61" s="11" t="s">
        <v>183</v>
      </c>
      <c r="C61" s="9" t="s">
        <v>29</v>
      </c>
      <c r="D61" s="9" t="s">
        <v>184</v>
      </c>
      <c r="E61" s="10" t="s">
        <v>72</v>
      </c>
      <c r="F61" s="11">
        <v>42</v>
      </c>
      <c r="G61" s="12">
        <v>83.77</v>
      </c>
      <c r="H61" s="12">
        <f t="shared" ref="H61:H62" si="18">TRUNC(G61*(1+25.91%),2)</f>
        <v>105.47</v>
      </c>
      <c r="I61" s="12">
        <f t="shared" ref="I61:I62" si="19">TRUNC(F61*H61,2)</f>
        <v>4429.74</v>
      </c>
      <c r="J61" s="13">
        <f t="shared" si="17"/>
        <v>3.3472705335930403E-3</v>
      </c>
      <c r="K61" s="129"/>
    </row>
    <row r="62" spans="1:11" ht="64.95" customHeight="1" x14ac:dyDescent="0.25">
      <c r="A62" s="9" t="s">
        <v>185</v>
      </c>
      <c r="B62" s="11" t="s">
        <v>186</v>
      </c>
      <c r="C62" s="9" t="s">
        <v>29</v>
      </c>
      <c r="D62" s="9" t="s">
        <v>187</v>
      </c>
      <c r="E62" s="10" t="s">
        <v>47</v>
      </c>
      <c r="F62" s="11">
        <v>126</v>
      </c>
      <c r="G62" s="12">
        <v>16.149999999999999</v>
      </c>
      <c r="H62" s="12">
        <f t="shared" si="18"/>
        <v>20.329999999999998</v>
      </c>
      <c r="I62" s="12">
        <f t="shared" si="19"/>
        <v>2561.58</v>
      </c>
      <c r="J62" s="13">
        <f t="shared" si="17"/>
        <v>1.9356217867055991E-3</v>
      </c>
      <c r="K62" s="129"/>
    </row>
    <row r="63" spans="1:11" ht="24" customHeight="1" x14ac:dyDescent="0.25">
      <c r="A63" s="5" t="s">
        <v>188</v>
      </c>
      <c r="B63" s="5"/>
      <c r="C63" s="5"/>
      <c r="D63" s="5" t="s">
        <v>189</v>
      </c>
      <c r="E63" s="5"/>
      <c r="F63" s="6"/>
      <c r="G63" s="130"/>
      <c r="H63" s="130"/>
      <c r="I63" s="131">
        <f>I64</f>
        <v>38021.35</v>
      </c>
      <c r="J63" s="8">
        <f>I63/$H$70</f>
        <v>2.8730296699677124E-2</v>
      </c>
      <c r="K63" s="129"/>
    </row>
    <row r="64" spans="1:11" ht="24" customHeight="1" x14ac:dyDescent="0.25">
      <c r="A64" s="9" t="s">
        <v>190</v>
      </c>
      <c r="B64" s="11" t="s">
        <v>191</v>
      </c>
      <c r="C64" s="9" t="s">
        <v>20</v>
      </c>
      <c r="D64" s="9" t="s">
        <v>192</v>
      </c>
      <c r="E64" s="10" t="s">
        <v>103</v>
      </c>
      <c r="F64" s="11">
        <v>1</v>
      </c>
      <c r="G64" s="12">
        <v>30197.25</v>
      </c>
      <c r="H64" s="12">
        <f>TRUNC(G64*(1+25.91%),2)</f>
        <v>38021.35</v>
      </c>
      <c r="I64" s="12">
        <f>TRUNC(F64*H64,2)</f>
        <v>38021.35</v>
      </c>
      <c r="J64" s="13">
        <f>I64/$H$70</f>
        <v>2.8730296699677124E-2</v>
      </c>
      <c r="K64" s="129"/>
    </row>
    <row r="65" spans="1:11" ht="24" customHeight="1" x14ac:dyDescent="0.25">
      <c r="A65" s="5" t="s">
        <v>193</v>
      </c>
      <c r="B65" s="5"/>
      <c r="C65" s="5"/>
      <c r="D65" s="5" t="s">
        <v>194</v>
      </c>
      <c r="E65" s="5"/>
      <c r="F65" s="6"/>
      <c r="G65" s="130"/>
      <c r="H65" s="130"/>
      <c r="I65" s="131">
        <f>I66</f>
        <v>2532.89</v>
      </c>
      <c r="J65" s="8">
        <f>I65/$H$70</f>
        <v>1.9139425929811853E-3</v>
      </c>
      <c r="K65" s="129"/>
    </row>
    <row r="66" spans="1:11" ht="24" customHeight="1" x14ac:dyDescent="0.25">
      <c r="A66" s="9" t="s">
        <v>195</v>
      </c>
      <c r="B66" s="11" t="s">
        <v>196</v>
      </c>
      <c r="C66" s="9" t="s">
        <v>20</v>
      </c>
      <c r="D66" s="9" t="s">
        <v>197</v>
      </c>
      <c r="E66" s="10" t="s">
        <v>47</v>
      </c>
      <c r="F66" s="11">
        <v>1</v>
      </c>
      <c r="G66" s="12">
        <v>2011.67</v>
      </c>
      <c r="H66" s="12">
        <f>TRUNC(G66*(1+25.91%),2)</f>
        <v>2532.89</v>
      </c>
      <c r="I66" s="12">
        <f>TRUNC(F66*H66,2)</f>
        <v>2532.89</v>
      </c>
      <c r="J66" s="13">
        <f>I66/$H$70</f>
        <v>1.9139425929811853E-3</v>
      </c>
      <c r="K66" s="129"/>
    </row>
    <row r="67" spans="1:1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1" x14ac:dyDescent="0.25">
      <c r="A68" s="140"/>
      <c r="B68" s="140"/>
      <c r="C68" s="140"/>
      <c r="D68" s="17"/>
      <c r="E68" s="16"/>
      <c r="F68" s="150" t="s">
        <v>198</v>
      </c>
      <c r="G68" s="140"/>
      <c r="H68" s="139">
        <f>SUM(G6:G66)</f>
        <v>609473.69000000006</v>
      </c>
      <c r="I68" s="140"/>
      <c r="J68" s="140"/>
    </row>
    <row r="69" spans="1:11" x14ac:dyDescent="0.25">
      <c r="A69" s="140"/>
      <c r="B69" s="140"/>
      <c r="C69" s="140"/>
      <c r="D69" s="17"/>
      <c r="E69" s="16"/>
      <c r="F69" s="150" t="s">
        <v>199</v>
      </c>
      <c r="G69" s="140"/>
      <c r="H69" s="139">
        <f>H70-H68</f>
        <v>713915.00999999989</v>
      </c>
      <c r="I69" s="140"/>
      <c r="J69" s="140"/>
    </row>
    <row r="70" spans="1:11" x14ac:dyDescent="0.25">
      <c r="A70" s="140"/>
      <c r="B70" s="140"/>
      <c r="C70" s="140"/>
      <c r="D70" s="17"/>
      <c r="E70" s="16"/>
      <c r="F70" s="150" t="s">
        <v>200</v>
      </c>
      <c r="G70" s="140"/>
      <c r="H70" s="139">
        <f>SUM(I5+I7+I17+I21+I28+I36+I46+I57+I65)</f>
        <v>1323388.7</v>
      </c>
      <c r="I70" s="140"/>
      <c r="J70" s="140"/>
    </row>
    <row r="71" spans="1:11" ht="60" customHeight="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</row>
    <row r="72" spans="1:11" ht="70.05" customHeight="1" x14ac:dyDescent="0.25">
      <c r="A72" s="149"/>
      <c r="B72" s="136"/>
      <c r="C72" s="136"/>
      <c r="D72" s="136"/>
      <c r="E72" s="136"/>
      <c r="F72" s="136"/>
      <c r="G72" s="136"/>
      <c r="H72" s="136"/>
      <c r="I72" s="136"/>
      <c r="J72" s="136"/>
    </row>
  </sheetData>
  <autoFilter ref="A5:K5" xr:uid="{9FCE3A2D-AF0B-409E-BC47-FE17085CFFCC}"/>
  <mergeCells count="15">
    <mergeCell ref="A68:C68"/>
    <mergeCell ref="F68:G68"/>
    <mergeCell ref="H68:J68"/>
    <mergeCell ref="E1:F1"/>
    <mergeCell ref="I1:J1"/>
    <mergeCell ref="E2:F2"/>
    <mergeCell ref="I2:J2"/>
    <mergeCell ref="A3:J3"/>
    <mergeCell ref="A72:J72"/>
    <mergeCell ref="A69:C69"/>
    <mergeCell ref="F69:G69"/>
    <mergeCell ref="H69:J69"/>
    <mergeCell ref="A70:C70"/>
    <mergeCell ref="F70:G70"/>
    <mergeCell ref="H70:J70"/>
  </mergeCells>
  <pageMargins left="0.5" right="0.5" top="1" bottom="1" header="0.5" footer="0.5"/>
  <pageSetup paperSize="9" scale="73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E0D0-B79D-4EFA-823E-2C7E9BD29DAD}">
  <sheetPr>
    <pageSetUpPr fitToPage="1"/>
  </sheetPr>
  <dimension ref="A1:J746"/>
  <sheetViews>
    <sheetView showOutlineSymbols="0" showWhiteSpace="0" view="pageBreakPreview" topLeftCell="A729" zoomScale="60" zoomScaleNormal="100" workbookViewId="0">
      <selection activeCell="A746" sqref="A746:J746"/>
    </sheetView>
  </sheetViews>
  <sheetFormatPr defaultRowHeight="13.8" x14ac:dyDescent="0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7.8984375" bestFit="1" customWidth="1"/>
  </cols>
  <sheetData>
    <row r="1" spans="1:10" x14ac:dyDescent="0.25">
      <c r="A1" s="54"/>
      <c r="B1" s="54"/>
      <c r="C1" s="144" t="s">
        <v>0</v>
      </c>
      <c r="D1" s="144"/>
      <c r="E1" s="144" t="s">
        <v>1</v>
      </c>
      <c r="F1" s="144"/>
      <c r="G1" s="144"/>
      <c r="H1" s="144"/>
      <c r="I1" s="144" t="s">
        <v>2</v>
      </c>
      <c r="J1" s="144"/>
    </row>
    <row r="2" spans="1:10" ht="79.95" customHeight="1" x14ac:dyDescent="0.25">
      <c r="A2" s="24"/>
      <c r="B2" s="24"/>
      <c r="C2" s="138" t="s">
        <v>726</v>
      </c>
      <c r="D2" s="138"/>
      <c r="E2" s="138" t="s">
        <v>3</v>
      </c>
      <c r="F2" s="138"/>
      <c r="G2" s="138" t="s">
        <v>2366</v>
      </c>
      <c r="H2" s="138"/>
      <c r="I2" s="138" t="s">
        <v>4</v>
      </c>
      <c r="J2" s="138"/>
    </row>
    <row r="3" spans="1:10" x14ac:dyDescent="0.25">
      <c r="A3" s="145" t="s">
        <v>725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ht="24" customHeight="1" x14ac:dyDescent="0.25">
      <c r="A4" s="44" t="s">
        <v>16</v>
      </c>
      <c r="B4" s="44"/>
      <c r="C4" s="44"/>
      <c r="D4" s="44" t="s">
        <v>17</v>
      </c>
      <c r="E4" s="44"/>
      <c r="F4" s="141"/>
      <c r="G4" s="141"/>
      <c r="H4" s="45"/>
      <c r="I4" s="44"/>
      <c r="J4" s="43">
        <v>144992.53500732</v>
      </c>
    </row>
    <row r="5" spans="1:10" ht="18" customHeight="1" x14ac:dyDescent="0.25">
      <c r="A5" s="42" t="s">
        <v>18</v>
      </c>
      <c r="B5" s="40" t="s">
        <v>7</v>
      </c>
      <c r="C5" s="42" t="s">
        <v>8</v>
      </c>
      <c r="D5" s="42" t="s">
        <v>9</v>
      </c>
      <c r="E5" s="143" t="s">
        <v>216</v>
      </c>
      <c r="F5" s="143"/>
      <c r="G5" s="41" t="s">
        <v>10</v>
      </c>
      <c r="H5" s="40" t="s">
        <v>11</v>
      </c>
      <c r="I5" s="40" t="s">
        <v>12</v>
      </c>
      <c r="J5" s="40" t="s">
        <v>14</v>
      </c>
    </row>
    <row r="6" spans="1:10" ht="24" customHeight="1" x14ac:dyDescent="0.25">
      <c r="A6" s="38" t="s">
        <v>215</v>
      </c>
      <c r="B6" s="39" t="s">
        <v>19</v>
      </c>
      <c r="C6" s="38" t="s">
        <v>20</v>
      </c>
      <c r="D6" s="38" t="s">
        <v>21</v>
      </c>
      <c r="E6" s="153" t="s">
        <v>501</v>
      </c>
      <c r="F6" s="153"/>
      <c r="G6" s="37" t="s">
        <v>22</v>
      </c>
      <c r="H6" s="36">
        <v>1</v>
      </c>
      <c r="I6" s="35">
        <f>'Orçamento Sintético '!I6</f>
        <v>144992.47</v>
      </c>
      <c r="J6" s="35">
        <f>I6</f>
        <v>144992.47</v>
      </c>
    </row>
    <row r="7" spans="1:10" ht="24" customHeight="1" x14ac:dyDescent="0.25">
      <c r="A7" s="33" t="s">
        <v>212</v>
      </c>
      <c r="B7" s="34" t="s">
        <v>411</v>
      </c>
      <c r="C7" s="33" t="s">
        <v>20</v>
      </c>
      <c r="D7" s="33" t="s">
        <v>410</v>
      </c>
      <c r="E7" s="154" t="s">
        <v>250</v>
      </c>
      <c r="F7" s="154"/>
      <c r="G7" s="32" t="s">
        <v>409</v>
      </c>
      <c r="H7" s="31">
        <v>1</v>
      </c>
      <c r="I7" s="30">
        <v>5885.33</v>
      </c>
      <c r="J7" s="30">
        <v>5885.33</v>
      </c>
    </row>
    <row r="8" spans="1:10" ht="25.95" customHeight="1" x14ac:dyDescent="0.25">
      <c r="A8" s="33" t="s">
        <v>212</v>
      </c>
      <c r="B8" s="34" t="s">
        <v>95</v>
      </c>
      <c r="C8" s="33" t="s">
        <v>29</v>
      </c>
      <c r="D8" s="33" t="s">
        <v>96</v>
      </c>
      <c r="E8" s="154" t="s">
        <v>209</v>
      </c>
      <c r="F8" s="154"/>
      <c r="G8" s="32" t="s">
        <v>97</v>
      </c>
      <c r="H8" s="31">
        <v>16</v>
      </c>
      <c r="I8" s="30">
        <v>128.72999999999999</v>
      </c>
      <c r="J8" s="30">
        <v>2059.6799999999998</v>
      </c>
    </row>
    <row r="9" spans="1:10" ht="39" customHeight="1" x14ac:dyDescent="0.25">
      <c r="A9" s="33" t="s">
        <v>212</v>
      </c>
      <c r="B9" s="34" t="s">
        <v>724</v>
      </c>
      <c r="C9" s="33" t="s">
        <v>20</v>
      </c>
      <c r="D9" s="33" t="s">
        <v>723</v>
      </c>
      <c r="E9" s="154" t="s">
        <v>209</v>
      </c>
      <c r="F9" s="154"/>
      <c r="G9" s="32" t="s">
        <v>97</v>
      </c>
      <c r="H9" s="31">
        <v>16</v>
      </c>
      <c r="I9" s="30">
        <v>128.72999999999999</v>
      </c>
      <c r="J9" s="30">
        <v>2059.6799999999998</v>
      </c>
    </row>
    <row r="10" spans="1:10" ht="25.95" customHeight="1" x14ac:dyDescent="0.25">
      <c r="A10" s="33" t="s">
        <v>212</v>
      </c>
      <c r="B10" s="34" t="s">
        <v>722</v>
      </c>
      <c r="C10" s="33" t="s">
        <v>29</v>
      </c>
      <c r="D10" s="33" t="s">
        <v>721</v>
      </c>
      <c r="E10" s="154" t="s">
        <v>209</v>
      </c>
      <c r="F10" s="154"/>
      <c r="G10" s="32" t="s">
        <v>400</v>
      </c>
      <c r="H10" s="31">
        <v>1</v>
      </c>
      <c r="I10" s="30">
        <v>6446.14</v>
      </c>
      <c r="J10" s="30">
        <v>6446.14</v>
      </c>
    </row>
    <row r="11" spans="1:10" x14ac:dyDescent="0.25">
      <c r="A11" s="29"/>
      <c r="B11" s="29"/>
      <c r="C11" s="29"/>
      <c r="D11" s="29"/>
      <c r="E11" s="29" t="s">
        <v>208</v>
      </c>
      <c r="F11" s="28">
        <v>4662.9281896000002</v>
      </c>
      <c r="G11" s="29" t="s">
        <v>207</v>
      </c>
      <c r="H11" s="28">
        <v>5369.36</v>
      </c>
      <c r="I11" s="29" t="s">
        <v>206</v>
      </c>
      <c r="J11" s="28">
        <v>10032.290000000001</v>
      </c>
    </row>
    <row r="12" spans="1:10" x14ac:dyDescent="0.25">
      <c r="A12" s="29"/>
      <c r="B12" s="29"/>
      <c r="C12" s="29"/>
      <c r="D12" s="29"/>
      <c r="E12" s="29" t="s">
        <v>205</v>
      </c>
      <c r="F12" s="28">
        <v>4262.41</v>
      </c>
      <c r="G12" s="29"/>
      <c r="H12" s="148" t="s">
        <v>204</v>
      </c>
      <c r="I12" s="148"/>
      <c r="J12" s="28">
        <v>20713.240000000002</v>
      </c>
    </row>
    <row r="13" spans="1:10" ht="30" customHeight="1" thickBot="1" x14ac:dyDescent="0.3">
      <c r="A13" s="22"/>
      <c r="B13" s="22"/>
      <c r="C13" s="22"/>
      <c r="D13" s="22"/>
      <c r="E13" s="22"/>
      <c r="F13" s="22"/>
      <c r="G13" s="22" t="s">
        <v>203</v>
      </c>
      <c r="H13" s="27">
        <v>7</v>
      </c>
      <c r="I13" s="22" t="s">
        <v>202</v>
      </c>
      <c r="J13" s="23">
        <v>144992.53500732</v>
      </c>
    </row>
    <row r="14" spans="1:10" ht="1.05" customHeight="1" thickTop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4" customHeight="1" x14ac:dyDescent="0.25">
      <c r="A15" s="44" t="s">
        <v>23</v>
      </c>
      <c r="B15" s="44"/>
      <c r="C15" s="44"/>
      <c r="D15" s="44" t="s">
        <v>24</v>
      </c>
      <c r="E15" s="44"/>
      <c r="F15" s="141"/>
      <c r="G15" s="141"/>
      <c r="H15" s="45"/>
      <c r="I15" s="44"/>
      <c r="J15" s="43">
        <v>51227.668772280005</v>
      </c>
    </row>
    <row r="16" spans="1:10" ht="24" customHeight="1" x14ac:dyDescent="0.25">
      <c r="A16" s="44" t="s">
        <v>25</v>
      </c>
      <c r="B16" s="44"/>
      <c r="C16" s="44"/>
      <c r="D16" s="44" t="s">
        <v>26</v>
      </c>
      <c r="E16" s="44"/>
      <c r="F16" s="141"/>
      <c r="G16" s="141"/>
      <c r="H16" s="45"/>
      <c r="I16" s="44"/>
      <c r="J16" s="43">
        <v>50037.419962530003</v>
      </c>
    </row>
    <row r="17" spans="1:10" ht="18" customHeight="1" x14ac:dyDescent="0.25">
      <c r="A17" s="42" t="s">
        <v>27</v>
      </c>
      <c r="B17" s="40" t="s">
        <v>7</v>
      </c>
      <c r="C17" s="42" t="s">
        <v>8</v>
      </c>
      <c r="D17" s="42" t="s">
        <v>9</v>
      </c>
      <c r="E17" s="143" t="s">
        <v>216</v>
      </c>
      <c r="F17" s="143"/>
      <c r="G17" s="41" t="s">
        <v>10</v>
      </c>
      <c r="H17" s="40" t="s">
        <v>11</v>
      </c>
      <c r="I17" s="40" t="s">
        <v>12</v>
      </c>
      <c r="J17" s="40" t="s">
        <v>14</v>
      </c>
    </row>
    <row r="18" spans="1:10" ht="25.95" customHeight="1" x14ac:dyDescent="0.25">
      <c r="A18" s="38" t="s">
        <v>215</v>
      </c>
      <c r="B18" s="39" t="s">
        <v>28</v>
      </c>
      <c r="C18" s="38" t="s">
        <v>29</v>
      </c>
      <c r="D18" s="38" t="s">
        <v>30</v>
      </c>
      <c r="E18" s="153" t="s">
        <v>720</v>
      </c>
      <c r="F18" s="153"/>
      <c r="G18" s="37" t="s">
        <v>31</v>
      </c>
      <c r="H18" s="36">
        <v>1</v>
      </c>
      <c r="I18" s="35">
        <f>'Orçamento Sintético '!G9</f>
        <v>3.16</v>
      </c>
      <c r="J18" s="35">
        <f>I18</f>
        <v>3.16</v>
      </c>
    </row>
    <row r="19" spans="1:10" ht="24" customHeight="1" x14ac:dyDescent="0.25">
      <c r="A19" s="33" t="s">
        <v>212</v>
      </c>
      <c r="B19" s="34" t="s">
        <v>238</v>
      </c>
      <c r="C19" s="33" t="s">
        <v>29</v>
      </c>
      <c r="D19" s="33" t="s">
        <v>237</v>
      </c>
      <c r="E19" s="154" t="s">
        <v>209</v>
      </c>
      <c r="F19" s="154"/>
      <c r="G19" s="32" t="s">
        <v>97</v>
      </c>
      <c r="H19" s="31">
        <v>7.1800000000000003E-2</v>
      </c>
      <c r="I19" s="30">
        <v>21.47</v>
      </c>
      <c r="J19" s="30">
        <v>1.54</v>
      </c>
    </row>
    <row r="20" spans="1:10" ht="24" customHeight="1" x14ac:dyDescent="0.25">
      <c r="A20" s="33" t="s">
        <v>212</v>
      </c>
      <c r="B20" s="34" t="s">
        <v>719</v>
      </c>
      <c r="C20" s="33" t="s">
        <v>29</v>
      </c>
      <c r="D20" s="33" t="s">
        <v>718</v>
      </c>
      <c r="E20" s="154" t="s">
        <v>209</v>
      </c>
      <c r="F20" s="154"/>
      <c r="G20" s="32" t="s">
        <v>97</v>
      </c>
      <c r="H20" s="31">
        <v>7.1800000000000003E-2</v>
      </c>
      <c r="I20" s="30">
        <v>22.77</v>
      </c>
      <c r="J20" s="30">
        <v>1.63</v>
      </c>
    </row>
    <row r="21" spans="1:10" x14ac:dyDescent="0.25">
      <c r="A21" s="29"/>
      <c r="B21" s="29"/>
      <c r="C21" s="29"/>
      <c r="D21" s="29"/>
      <c r="E21" s="29" t="s">
        <v>208</v>
      </c>
      <c r="F21" s="28">
        <v>0.92028817104345806</v>
      </c>
      <c r="G21" s="29" t="s">
        <v>207</v>
      </c>
      <c r="H21" s="28">
        <v>1.06</v>
      </c>
      <c r="I21" s="29" t="s">
        <v>206</v>
      </c>
      <c r="J21" s="28">
        <v>1.98</v>
      </c>
    </row>
    <row r="22" spans="1:10" x14ac:dyDescent="0.25">
      <c r="A22" s="29"/>
      <c r="B22" s="29"/>
      <c r="C22" s="29"/>
      <c r="D22" s="29"/>
      <c r="E22" s="29" t="s">
        <v>205</v>
      </c>
      <c r="F22" s="28">
        <v>0.82</v>
      </c>
      <c r="G22" s="29"/>
      <c r="H22" s="148" t="s">
        <v>204</v>
      </c>
      <c r="I22" s="148"/>
      <c r="J22" s="28">
        <v>3.99</v>
      </c>
    </row>
    <row r="23" spans="1:10" ht="30" customHeight="1" thickBot="1" x14ac:dyDescent="0.3">
      <c r="A23" s="22"/>
      <c r="B23" s="22"/>
      <c r="C23" s="22"/>
      <c r="D23" s="22"/>
      <c r="E23" s="22"/>
      <c r="F23" s="22"/>
      <c r="G23" s="22" t="s">
        <v>203</v>
      </c>
      <c r="H23" s="27">
        <v>40.5</v>
      </c>
      <c r="I23" s="22" t="s">
        <v>202</v>
      </c>
      <c r="J23" s="23">
        <v>161.64983835000001</v>
      </c>
    </row>
    <row r="24" spans="1:10" ht="1.05" customHeight="1" thickTop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ht="18" customHeight="1" x14ac:dyDescent="0.25">
      <c r="A25" s="42" t="s">
        <v>32</v>
      </c>
      <c r="B25" s="40" t="s">
        <v>7</v>
      </c>
      <c r="C25" s="42" t="s">
        <v>8</v>
      </c>
      <c r="D25" s="42" t="s">
        <v>9</v>
      </c>
      <c r="E25" s="143" t="s">
        <v>216</v>
      </c>
      <c r="F25" s="143"/>
      <c r="G25" s="41" t="s">
        <v>10</v>
      </c>
      <c r="H25" s="40" t="s">
        <v>11</v>
      </c>
      <c r="I25" s="40" t="s">
        <v>12</v>
      </c>
      <c r="J25" s="40" t="s">
        <v>14</v>
      </c>
    </row>
    <row r="26" spans="1:10" ht="39" customHeight="1" x14ac:dyDescent="0.25">
      <c r="A26" s="38" t="s">
        <v>215</v>
      </c>
      <c r="B26" s="39" t="s">
        <v>33</v>
      </c>
      <c r="C26" s="38" t="s">
        <v>29</v>
      </c>
      <c r="D26" s="38" t="s">
        <v>34</v>
      </c>
      <c r="E26" s="153" t="s">
        <v>501</v>
      </c>
      <c r="F26" s="153"/>
      <c r="G26" s="37" t="s">
        <v>31</v>
      </c>
      <c r="H26" s="36">
        <v>1</v>
      </c>
      <c r="I26" s="35">
        <f>'Orçamento Sintético '!G10</f>
        <v>1115.43</v>
      </c>
      <c r="J26" s="35">
        <f>I26</f>
        <v>1115.43</v>
      </c>
    </row>
    <row r="27" spans="1:10" ht="25.95" customHeight="1" x14ac:dyDescent="0.25">
      <c r="A27" s="33" t="s">
        <v>212</v>
      </c>
      <c r="B27" s="34" t="s">
        <v>717</v>
      </c>
      <c r="C27" s="33" t="s">
        <v>29</v>
      </c>
      <c r="D27" s="33" t="s">
        <v>716</v>
      </c>
      <c r="E27" s="154" t="s">
        <v>697</v>
      </c>
      <c r="F27" s="154"/>
      <c r="G27" s="32" t="s">
        <v>66</v>
      </c>
      <c r="H27" s="31">
        <v>1.9300000000000001E-2</v>
      </c>
      <c r="I27" s="30">
        <v>42.24</v>
      </c>
      <c r="J27" s="30">
        <v>0.81</v>
      </c>
    </row>
    <row r="28" spans="1:10" ht="64.95" customHeight="1" x14ac:dyDescent="0.25">
      <c r="A28" s="33" t="s">
        <v>212</v>
      </c>
      <c r="B28" s="34" t="s">
        <v>715</v>
      </c>
      <c r="C28" s="33" t="s">
        <v>29</v>
      </c>
      <c r="D28" s="33" t="s">
        <v>714</v>
      </c>
      <c r="E28" s="154" t="s">
        <v>553</v>
      </c>
      <c r="F28" s="154"/>
      <c r="G28" s="32" t="s">
        <v>31</v>
      </c>
      <c r="H28" s="31">
        <v>9.64E-2</v>
      </c>
      <c r="I28" s="30">
        <v>717.69</v>
      </c>
      <c r="J28" s="30">
        <v>69.180000000000007</v>
      </c>
    </row>
    <row r="29" spans="1:10" ht="39" customHeight="1" x14ac:dyDescent="0.25">
      <c r="A29" s="33" t="s">
        <v>212</v>
      </c>
      <c r="B29" s="34" t="s">
        <v>593</v>
      </c>
      <c r="C29" s="33" t="s">
        <v>29</v>
      </c>
      <c r="D29" s="33" t="s">
        <v>592</v>
      </c>
      <c r="E29" s="154" t="s">
        <v>378</v>
      </c>
      <c r="F29" s="154"/>
      <c r="G29" s="32" t="s">
        <v>47</v>
      </c>
      <c r="H29" s="31">
        <v>2.3900000000000001E-2</v>
      </c>
      <c r="I29" s="30">
        <v>872.32</v>
      </c>
      <c r="J29" s="30">
        <v>20.84</v>
      </c>
    </row>
    <row r="30" spans="1:10" ht="52.05" customHeight="1" x14ac:dyDescent="0.25">
      <c r="A30" s="33" t="s">
        <v>212</v>
      </c>
      <c r="B30" s="34" t="s">
        <v>713</v>
      </c>
      <c r="C30" s="33" t="s">
        <v>29</v>
      </c>
      <c r="D30" s="33" t="s">
        <v>712</v>
      </c>
      <c r="E30" s="154" t="s">
        <v>536</v>
      </c>
      <c r="F30" s="154"/>
      <c r="G30" s="32" t="s">
        <v>66</v>
      </c>
      <c r="H30" s="31">
        <v>1.9300000000000001E-2</v>
      </c>
      <c r="I30" s="30">
        <v>412.28</v>
      </c>
      <c r="J30" s="30">
        <v>7.95</v>
      </c>
    </row>
    <row r="31" spans="1:10" ht="39" customHeight="1" x14ac:dyDescent="0.25">
      <c r="A31" s="33" t="s">
        <v>212</v>
      </c>
      <c r="B31" s="34" t="s">
        <v>589</v>
      </c>
      <c r="C31" s="33" t="s">
        <v>29</v>
      </c>
      <c r="D31" s="33" t="s">
        <v>588</v>
      </c>
      <c r="E31" s="154" t="s">
        <v>536</v>
      </c>
      <c r="F31" s="154"/>
      <c r="G31" s="32" t="s">
        <v>66</v>
      </c>
      <c r="H31" s="31">
        <v>0.1734</v>
      </c>
      <c r="I31" s="30">
        <v>27.36</v>
      </c>
      <c r="J31" s="30">
        <v>4.74</v>
      </c>
    </row>
    <row r="32" spans="1:10" ht="52.05" customHeight="1" x14ac:dyDescent="0.25">
      <c r="A32" s="33" t="s">
        <v>212</v>
      </c>
      <c r="B32" s="34" t="s">
        <v>682</v>
      </c>
      <c r="C32" s="33" t="s">
        <v>29</v>
      </c>
      <c r="D32" s="33" t="s">
        <v>681</v>
      </c>
      <c r="E32" s="154" t="s">
        <v>680</v>
      </c>
      <c r="F32" s="154"/>
      <c r="G32" s="32" t="s">
        <v>31</v>
      </c>
      <c r="H32" s="31">
        <v>0.1023</v>
      </c>
      <c r="I32" s="30">
        <v>92.59</v>
      </c>
      <c r="J32" s="30">
        <v>9.4700000000000006</v>
      </c>
    </row>
    <row r="33" spans="1:10" ht="25.95" customHeight="1" x14ac:dyDescent="0.25">
      <c r="A33" s="33" t="s">
        <v>212</v>
      </c>
      <c r="B33" s="34" t="s">
        <v>679</v>
      </c>
      <c r="C33" s="33" t="s">
        <v>29</v>
      </c>
      <c r="D33" s="33" t="s">
        <v>678</v>
      </c>
      <c r="E33" s="154" t="s">
        <v>581</v>
      </c>
      <c r="F33" s="154"/>
      <c r="G33" s="32" t="s">
        <v>66</v>
      </c>
      <c r="H33" s="31">
        <v>3.85E-2</v>
      </c>
      <c r="I33" s="30">
        <v>474.89</v>
      </c>
      <c r="J33" s="30">
        <v>18.28</v>
      </c>
    </row>
    <row r="34" spans="1:10" ht="64.95" customHeight="1" x14ac:dyDescent="0.25">
      <c r="A34" s="33" t="s">
        <v>212</v>
      </c>
      <c r="B34" s="34" t="s">
        <v>694</v>
      </c>
      <c r="C34" s="33" t="s">
        <v>29</v>
      </c>
      <c r="D34" s="33" t="s">
        <v>693</v>
      </c>
      <c r="E34" s="154" t="s">
        <v>581</v>
      </c>
      <c r="F34" s="154"/>
      <c r="G34" s="32" t="s">
        <v>66</v>
      </c>
      <c r="H34" s="31">
        <v>1.9300000000000001E-2</v>
      </c>
      <c r="I34" s="30">
        <v>417.06</v>
      </c>
      <c r="J34" s="30">
        <v>8.0399999999999991</v>
      </c>
    </row>
    <row r="35" spans="1:10" ht="64.95" customHeight="1" x14ac:dyDescent="0.25">
      <c r="A35" s="33" t="s">
        <v>212</v>
      </c>
      <c r="B35" s="34" t="s">
        <v>677</v>
      </c>
      <c r="C35" s="33" t="s">
        <v>29</v>
      </c>
      <c r="D35" s="33" t="s">
        <v>676</v>
      </c>
      <c r="E35" s="154" t="s">
        <v>581</v>
      </c>
      <c r="F35" s="154"/>
      <c r="G35" s="32" t="s">
        <v>66</v>
      </c>
      <c r="H35" s="31">
        <v>3.85E-2</v>
      </c>
      <c r="I35" s="30">
        <v>250.3</v>
      </c>
      <c r="J35" s="30">
        <v>9.6300000000000008</v>
      </c>
    </row>
    <row r="36" spans="1:10" ht="52.05" customHeight="1" x14ac:dyDescent="0.25">
      <c r="A36" s="33" t="s">
        <v>212</v>
      </c>
      <c r="B36" s="34" t="s">
        <v>675</v>
      </c>
      <c r="C36" s="33" t="s">
        <v>29</v>
      </c>
      <c r="D36" s="33" t="s">
        <v>674</v>
      </c>
      <c r="E36" s="154" t="s">
        <v>663</v>
      </c>
      <c r="F36" s="154"/>
      <c r="G36" s="32" t="s">
        <v>31</v>
      </c>
      <c r="H36" s="31">
        <v>3.85E-2</v>
      </c>
      <c r="I36" s="30">
        <v>28.98</v>
      </c>
      <c r="J36" s="30">
        <v>1.1100000000000001</v>
      </c>
    </row>
    <row r="37" spans="1:10" ht="52.05" customHeight="1" x14ac:dyDescent="0.25">
      <c r="A37" s="33" t="s">
        <v>212</v>
      </c>
      <c r="B37" s="34" t="s">
        <v>671</v>
      </c>
      <c r="C37" s="33" t="s">
        <v>29</v>
      </c>
      <c r="D37" s="33" t="s">
        <v>670</v>
      </c>
      <c r="E37" s="154" t="s">
        <v>663</v>
      </c>
      <c r="F37" s="154"/>
      <c r="G37" s="32" t="s">
        <v>31</v>
      </c>
      <c r="H37" s="31">
        <v>0.43659999999999999</v>
      </c>
      <c r="I37" s="30">
        <v>10.11</v>
      </c>
      <c r="J37" s="30">
        <v>4.41</v>
      </c>
    </row>
    <row r="38" spans="1:10" ht="25.95" customHeight="1" x14ac:dyDescent="0.25">
      <c r="A38" s="33" t="s">
        <v>212</v>
      </c>
      <c r="B38" s="34" t="s">
        <v>587</v>
      </c>
      <c r="C38" s="33" t="s">
        <v>29</v>
      </c>
      <c r="D38" s="33" t="s">
        <v>586</v>
      </c>
      <c r="E38" s="154" t="s">
        <v>397</v>
      </c>
      <c r="F38" s="154"/>
      <c r="G38" s="32" t="s">
        <v>31</v>
      </c>
      <c r="H38" s="31">
        <v>4.4976000000000003</v>
      </c>
      <c r="I38" s="30">
        <v>12.4</v>
      </c>
      <c r="J38" s="30">
        <v>55.77</v>
      </c>
    </row>
    <row r="39" spans="1:10" ht="64.95" customHeight="1" x14ac:dyDescent="0.25">
      <c r="A39" s="33" t="s">
        <v>212</v>
      </c>
      <c r="B39" s="34" t="s">
        <v>667</v>
      </c>
      <c r="C39" s="33" t="s">
        <v>29</v>
      </c>
      <c r="D39" s="33" t="s">
        <v>666</v>
      </c>
      <c r="E39" s="154" t="s">
        <v>608</v>
      </c>
      <c r="F39" s="154"/>
      <c r="G39" s="32" t="s">
        <v>31</v>
      </c>
      <c r="H39" s="31">
        <v>8.0600000000000005E-2</v>
      </c>
      <c r="I39" s="30">
        <v>55.32</v>
      </c>
      <c r="J39" s="30">
        <v>4.45</v>
      </c>
    </row>
    <row r="40" spans="1:10" ht="64.95" customHeight="1" x14ac:dyDescent="0.25">
      <c r="A40" s="33" t="s">
        <v>212</v>
      </c>
      <c r="B40" s="34" t="s">
        <v>665</v>
      </c>
      <c r="C40" s="33" t="s">
        <v>29</v>
      </c>
      <c r="D40" s="33" t="s">
        <v>664</v>
      </c>
      <c r="E40" s="154" t="s">
        <v>663</v>
      </c>
      <c r="F40" s="154"/>
      <c r="G40" s="32" t="s">
        <v>31</v>
      </c>
      <c r="H40" s="31">
        <v>0.20469999999999999</v>
      </c>
      <c r="I40" s="30">
        <v>42.5</v>
      </c>
      <c r="J40" s="30">
        <v>8.69</v>
      </c>
    </row>
    <row r="41" spans="1:10" ht="39" customHeight="1" x14ac:dyDescent="0.25">
      <c r="A41" s="33" t="s">
        <v>212</v>
      </c>
      <c r="B41" s="34" t="s">
        <v>711</v>
      </c>
      <c r="C41" s="33" t="s">
        <v>29</v>
      </c>
      <c r="D41" s="33" t="s">
        <v>710</v>
      </c>
      <c r="E41" s="154" t="s">
        <v>581</v>
      </c>
      <c r="F41" s="154"/>
      <c r="G41" s="32" t="s">
        <v>66</v>
      </c>
      <c r="H41" s="31">
        <v>3.85E-2</v>
      </c>
      <c r="I41" s="30">
        <v>34.93</v>
      </c>
      <c r="J41" s="30">
        <v>1.34</v>
      </c>
    </row>
    <row r="42" spans="1:10" ht="39" customHeight="1" x14ac:dyDescent="0.25">
      <c r="A42" s="33" t="s">
        <v>212</v>
      </c>
      <c r="B42" s="34" t="s">
        <v>660</v>
      </c>
      <c r="C42" s="33" t="s">
        <v>29</v>
      </c>
      <c r="D42" s="33" t="s">
        <v>659</v>
      </c>
      <c r="E42" s="154" t="s">
        <v>581</v>
      </c>
      <c r="F42" s="154"/>
      <c r="G42" s="32" t="s">
        <v>72</v>
      </c>
      <c r="H42" s="31">
        <v>0.13880000000000001</v>
      </c>
      <c r="I42" s="30">
        <v>21.62</v>
      </c>
      <c r="J42" s="30">
        <v>3</v>
      </c>
    </row>
    <row r="43" spans="1:10" ht="39" customHeight="1" x14ac:dyDescent="0.25">
      <c r="A43" s="33" t="s">
        <v>212</v>
      </c>
      <c r="B43" s="34" t="s">
        <v>658</v>
      </c>
      <c r="C43" s="33" t="s">
        <v>29</v>
      </c>
      <c r="D43" s="33" t="s">
        <v>657</v>
      </c>
      <c r="E43" s="154" t="s">
        <v>581</v>
      </c>
      <c r="F43" s="154"/>
      <c r="G43" s="32" t="s">
        <v>72</v>
      </c>
      <c r="H43" s="31">
        <v>0.12529999999999999</v>
      </c>
      <c r="I43" s="30">
        <v>27.19</v>
      </c>
      <c r="J43" s="30">
        <v>3.4</v>
      </c>
    </row>
    <row r="44" spans="1:10" ht="39" customHeight="1" x14ac:dyDescent="0.25">
      <c r="A44" s="33" t="s">
        <v>212</v>
      </c>
      <c r="B44" s="34" t="s">
        <v>656</v>
      </c>
      <c r="C44" s="33" t="s">
        <v>29</v>
      </c>
      <c r="D44" s="33" t="s">
        <v>655</v>
      </c>
      <c r="E44" s="154" t="s">
        <v>581</v>
      </c>
      <c r="F44" s="154"/>
      <c r="G44" s="32" t="s">
        <v>72</v>
      </c>
      <c r="H44" s="31">
        <v>0.1472</v>
      </c>
      <c r="I44" s="30">
        <v>37.89</v>
      </c>
      <c r="J44" s="30">
        <v>5.57</v>
      </c>
    </row>
    <row r="45" spans="1:10" ht="52.05" customHeight="1" x14ac:dyDescent="0.25">
      <c r="A45" s="33" t="s">
        <v>212</v>
      </c>
      <c r="B45" s="34" t="s">
        <v>654</v>
      </c>
      <c r="C45" s="33" t="s">
        <v>29</v>
      </c>
      <c r="D45" s="33" t="s">
        <v>653</v>
      </c>
      <c r="E45" s="154" t="s">
        <v>581</v>
      </c>
      <c r="F45" s="154"/>
      <c r="G45" s="32" t="s">
        <v>66</v>
      </c>
      <c r="H45" s="31">
        <v>7.7100000000000002E-2</v>
      </c>
      <c r="I45" s="30">
        <v>10.28</v>
      </c>
      <c r="J45" s="30">
        <v>0.79</v>
      </c>
    </row>
    <row r="46" spans="1:10" ht="52.05" customHeight="1" x14ac:dyDescent="0.25">
      <c r="A46" s="33" t="s">
        <v>212</v>
      </c>
      <c r="B46" s="34" t="s">
        <v>709</v>
      </c>
      <c r="C46" s="33" t="s">
        <v>29</v>
      </c>
      <c r="D46" s="33" t="s">
        <v>708</v>
      </c>
      <c r="E46" s="154" t="s">
        <v>581</v>
      </c>
      <c r="F46" s="154"/>
      <c r="G46" s="32" t="s">
        <v>66</v>
      </c>
      <c r="H46" s="31">
        <v>5.7799999999999997E-2</v>
      </c>
      <c r="I46" s="30">
        <v>10.5</v>
      </c>
      <c r="J46" s="30">
        <v>0.6</v>
      </c>
    </row>
    <row r="47" spans="1:10" ht="52.05" customHeight="1" x14ac:dyDescent="0.25">
      <c r="A47" s="33" t="s">
        <v>212</v>
      </c>
      <c r="B47" s="34" t="s">
        <v>652</v>
      </c>
      <c r="C47" s="33" t="s">
        <v>29</v>
      </c>
      <c r="D47" s="33" t="s">
        <v>651</v>
      </c>
      <c r="E47" s="154" t="s">
        <v>581</v>
      </c>
      <c r="F47" s="154"/>
      <c r="G47" s="32" t="s">
        <v>66</v>
      </c>
      <c r="H47" s="31">
        <v>1.9300000000000001E-2</v>
      </c>
      <c r="I47" s="30">
        <v>15.47</v>
      </c>
      <c r="J47" s="30">
        <v>0.28999999999999998</v>
      </c>
    </row>
    <row r="48" spans="1:10" ht="52.05" customHeight="1" x14ac:dyDescent="0.25">
      <c r="A48" s="33" t="s">
        <v>212</v>
      </c>
      <c r="B48" s="34" t="s">
        <v>650</v>
      </c>
      <c r="C48" s="33" t="s">
        <v>29</v>
      </c>
      <c r="D48" s="33" t="s">
        <v>649</v>
      </c>
      <c r="E48" s="154" t="s">
        <v>581</v>
      </c>
      <c r="F48" s="154"/>
      <c r="G48" s="32" t="s">
        <v>66</v>
      </c>
      <c r="H48" s="31">
        <v>5.7799999999999997E-2</v>
      </c>
      <c r="I48" s="30">
        <v>42.62</v>
      </c>
      <c r="J48" s="30">
        <v>2.46</v>
      </c>
    </row>
    <row r="49" spans="1:10" ht="52.05" customHeight="1" x14ac:dyDescent="0.25">
      <c r="A49" s="33" t="s">
        <v>212</v>
      </c>
      <c r="B49" s="34" t="s">
        <v>648</v>
      </c>
      <c r="C49" s="33" t="s">
        <v>29</v>
      </c>
      <c r="D49" s="33" t="s">
        <v>647</v>
      </c>
      <c r="E49" s="154" t="s">
        <v>581</v>
      </c>
      <c r="F49" s="154"/>
      <c r="G49" s="32" t="s">
        <v>66</v>
      </c>
      <c r="H49" s="31">
        <v>5.7799999999999997E-2</v>
      </c>
      <c r="I49" s="30">
        <v>24.83</v>
      </c>
      <c r="J49" s="30">
        <v>1.43</v>
      </c>
    </row>
    <row r="50" spans="1:10" ht="52.05" customHeight="1" x14ac:dyDescent="0.25">
      <c r="A50" s="33" t="s">
        <v>212</v>
      </c>
      <c r="B50" s="34" t="s">
        <v>707</v>
      </c>
      <c r="C50" s="33" t="s">
        <v>29</v>
      </c>
      <c r="D50" s="33" t="s">
        <v>706</v>
      </c>
      <c r="E50" s="154" t="s">
        <v>581</v>
      </c>
      <c r="F50" s="154"/>
      <c r="G50" s="32" t="s">
        <v>66</v>
      </c>
      <c r="H50" s="31">
        <v>3.85E-2</v>
      </c>
      <c r="I50" s="30">
        <v>44.1</v>
      </c>
      <c r="J50" s="30">
        <v>1.69</v>
      </c>
    </row>
    <row r="51" spans="1:10" ht="52.05" customHeight="1" x14ac:dyDescent="0.25">
      <c r="A51" s="33" t="s">
        <v>212</v>
      </c>
      <c r="B51" s="34" t="s">
        <v>646</v>
      </c>
      <c r="C51" s="33" t="s">
        <v>29</v>
      </c>
      <c r="D51" s="33" t="s">
        <v>645</v>
      </c>
      <c r="E51" s="154" t="s">
        <v>581</v>
      </c>
      <c r="F51" s="154"/>
      <c r="G51" s="32" t="s">
        <v>66</v>
      </c>
      <c r="H51" s="31">
        <v>9.64E-2</v>
      </c>
      <c r="I51" s="30">
        <v>155.29</v>
      </c>
      <c r="J51" s="30">
        <v>14.96</v>
      </c>
    </row>
    <row r="52" spans="1:10" ht="25.95" customHeight="1" x14ac:dyDescent="0.25">
      <c r="A52" s="33" t="s">
        <v>212</v>
      </c>
      <c r="B52" s="34" t="s">
        <v>642</v>
      </c>
      <c r="C52" s="33" t="s">
        <v>29</v>
      </c>
      <c r="D52" s="33" t="s">
        <v>641</v>
      </c>
      <c r="E52" s="154" t="s">
        <v>581</v>
      </c>
      <c r="F52" s="154"/>
      <c r="G52" s="32" t="s">
        <v>72</v>
      </c>
      <c r="H52" s="31">
        <v>0.1002</v>
      </c>
      <c r="I52" s="30">
        <v>14.9</v>
      </c>
      <c r="J52" s="30">
        <v>1.49</v>
      </c>
    </row>
    <row r="53" spans="1:10" ht="39" customHeight="1" x14ac:dyDescent="0.25">
      <c r="A53" s="33" t="s">
        <v>212</v>
      </c>
      <c r="B53" s="34" t="s">
        <v>640</v>
      </c>
      <c r="C53" s="33" t="s">
        <v>29</v>
      </c>
      <c r="D53" s="33" t="s">
        <v>639</v>
      </c>
      <c r="E53" s="154" t="s">
        <v>581</v>
      </c>
      <c r="F53" s="154"/>
      <c r="G53" s="32" t="s">
        <v>72</v>
      </c>
      <c r="H53" s="31">
        <v>0.1002</v>
      </c>
      <c r="I53" s="30">
        <v>14.84</v>
      </c>
      <c r="J53" s="30">
        <v>1.48</v>
      </c>
    </row>
    <row r="54" spans="1:10" ht="39" customHeight="1" x14ac:dyDescent="0.25">
      <c r="A54" s="33" t="s">
        <v>212</v>
      </c>
      <c r="B54" s="34" t="s">
        <v>705</v>
      </c>
      <c r="C54" s="33" t="s">
        <v>29</v>
      </c>
      <c r="D54" s="33" t="s">
        <v>704</v>
      </c>
      <c r="E54" s="154" t="s">
        <v>553</v>
      </c>
      <c r="F54" s="154"/>
      <c r="G54" s="32" t="s">
        <v>66</v>
      </c>
      <c r="H54" s="31">
        <v>3.85E-2</v>
      </c>
      <c r="I54" s="30">
        <v>384.56</v>
      </c>
      <c r="J54" s="30">
        <v>14.8</v>
      </c>
    </row>
    <row r="55" spans="1:10" ht="39" customHeight="1" x14ac:dyDescent="0.25">
      <c r="A55" s="33" t="s">
        <v>212</v>
      </c>
      <c r="B55" s="34" t="s">
        <v>638</v>
      </c>
      <c r="C55" s="33" t="s">
        <v>29</v>
      </c>
      <c r="D55" s="33" t="s">
        <v>637</v>
      </c>
      <c r="E55" s="154" t="s">
        <v>553</v>
      </c>
      <c r="F55" s="154"/>
      <c r="G55" s="32" t="s">
        <v>66</v>
      </c>
      <c r="H55" s="31">
        <v>5.7799999999999997E-2</v>
      </c>
      <c r="I55" s="30">
        <v>414.65</v>
      </c>
      <c r="J55" s="30">
        <v>23.96</v>
      </c>
    </row>
    <row r="56" spans="1:10" ht="64.95" customHeight="1" x14ac:dyDescent="0.25">
      <c r="A56" s="33" t="s">
        <v>212</v>
      </c>
      <c r="B56" s="34" t="s">
        <v>585</v>
      </c>
      <c r="C56" s="33" t="s">
        <v>29</v>
      </c>
      <c r="D56" s="33" t="s">
        <v>584</v>
      </c>
      <c r="E56" s="154" t="s">
        <v>581</v>
      </c>
      <c r="F56" s="154"/>
      <c r="G56" s="32" t="s">
        <v>72</v>
      </c>
      <c r="H56" s="31">
        <v>0.53</v>
      </c>
      <c r="I56" s="30">
        <v>3.44</v>
      </c>
      <c r="J56" s="30">
        <v>1.82</v>
      </c>
    </row>
    <row r="57" spans="1:10" ht="52.05" customHeight="1" x14ac:dyDescent="0.25">
      <c r="A57" s="33" t="s">
        <v>212</v>
      </c>
      <c r="B57" s="34" t="s">
        <v>583</v>
      </c>
      <c r="C57" s="33" t="s">
        <v>29</v>
      </c>
      <c r="D57" s="33" t="s">
        <v>582</v>
      </c>
      <c r="E57" s="154" t="s">
        <v>581</v>
      </c>
      <c r="F57" s="154"/>
      <c r="G57" s="32" t="s">
        <v>72</v>
      </c>
      <c r="H57" s="31">
        <v>1.7343999999999999</v>
      </c>
      <c r="I57" s="30">
        <v>1.74</v>
      </c>
      <c r="J57" s="30">
        <v>3.01</v>
      </c>
    </row>
    <row r="58" spans="1:10" ht="39" customHeight="1" x14ac:dyDescent="0.25">
      <c r="A58" s="33" t="s">
        <v>212</v>
      </c>
      <c r="B58" s="34" t="s">
        <v>580</v>
      </c>
      <c r="C58" s="33" t="s">
        <v>29</v>
      </c>
      <c r="D58" s="33" t="s">
        <v>579</v>
      </c>
      <c r="E58" s="154" t="s">
        <v>553</v>
      </c>
      <c r="F58" s="154"/>
      <c r="G58" s="32" t="s">
        <v>31</v>
      </c>
      <c r="H58" s="31">
        <v>3.2399999999999998E-2</v>
      </c>
      <c r="I58" s="30">
        <v>427.03</v>
      </c>
      <c r="J58" s="30">
        <v>13.83</v>
      </c>
    </row>
    <row r="59" spans="1:10" ht="39" customHeight="1" x14ac:dyDescent="0.25">
      <c r="A59" s="33" t="s">
        <v>212</v>
      </c>
      <c r="B59" s="34" t="s">
        <v>578</v>
      </c>
      <c r="C59" s="33" t="s">
        <v>29</v>
      </c>
      <c r="D59" s="33" t="s">
        <v>577</v>
      </c>
      <c r="E59" s="154" t="s">
        <v>536</v>
      </c>
      <c r="F59" s="154"/>
      <c r="G59" s="32" t="s">
        <v>72</v>
      </c>
      <c r="H59" s="31">
        <v>0.53</v>
      </c>
      <c r="I59" s="30">
        <v>9.24</v>
      </c>
      <c r="J59" s="30">
        <v>4.8899999999999997</v>
      </c>
    </row>
    <row r="60" spans="1:10" ht="39" customHeight="1" x14ac:dyDescent="0.25">
      <c r="A60" s="33" t="s">
        <v>212</v>
      </c>
      <c r="B60" s="34" t="s">
        <v>576</v>
      </c>
      <c r="C60" s="33" t="s">
        <v>29</v>
      </c>
      <c r="D60" s="33" t="s">
        <v>575</v>
      </c>
      <c r="E60" s="154" t="s">
        <v>536</v>
      </c>
      <c r="F60" s="154"/>
      <c r="G60" s="32" t="s">
        <v>72</v>
      </c>
      <c r="H60" s="31">
        <v>1.7343999999999999</v>
      </c>
      <c r="I60" s="30">
        <v>12.33</v>
      </c>
      <c r="J60" s="30">
        <v>21.38</v>
      </c>
    </row>
    <row r="61" spans="1:10" ht="39" customHeight="1" x14ac:dyDescent="0.25">
      <c r="A61" s="33" t="s">
        <v>212</v>
      </c>
      <c r="B61" s="34" t="s">
        <v>574</v>
      </c>
      <c r="C61" s="33" t="s">
        <v>29</v>
      </c>
      <c r="D61" s="33" t="s">
        <v>573</v>
      </c>
      <c r="E61" s="154" t="s">
        <v>536</v>
      </c>
      <c r="F61" s="154"/>
      <c r="G61" s="32" t="s">
        <v>66</v>
      </c>
      <c r="H61" s="31">
        <v>0.19270000000000001</v>
      </c>
      <c r="I61" s="30">
        <v>16.91</v>
      </c>
      <c r="J61" s="30">
        <v>3.25</v>
      </c>
    </row>
    <row r="62" spans="1:10" ht="39" customHeight="1" x14ac:dyDescent="0.25">
      <c r="A62" s="33" t="s">
        <v>212</v>
      </c>
      <c r="B62" s="34" t="s">
        <v>572</v>
      </c>
      <c r="C62" s="33" t="s">
        <v>29</v>
      </c>
      <c r="D62" s="33" t="s">
        <v>571</v>
      </c>
      <c r="E62" s="154" t="s">
        <v>536</v>
      </c>
      <c r="F62" s="154"/>
      <c r="G62" s="32" t="s">
        <v>72</v>
      </c>
      <c r="H62" s="31">
        <v>1.4165000000000001</v>
      </c>
      <c r="I62" s="30">
        <v>2.81</v>
      </c>
      <c r="J62" s="30">
        <v>3.98</v>
      </c>
    </row>
    <row r="63" spans="1:10" ht="39" customHeight="1" x14ac:dyDescent="0.25">
      <c r="A63" s="33" t="s">
        <v>212</v>
      </c>
      <c r="B63" s="34" t="s">
        <v>570</v>
      </c>
      <c r="C63" s="33" t="s">
        <v>29</v>
      </c>
      <c r="D63" s="33" t="s">
        <v>569</v>
      </c>
      <c r="E63" s="154" t="s">
        <v>536</v>
      </c>
      <c r="F63" s="154"/>
      <c r="G63" s="32" t="s">
        <v>72</v>
      </c>
      <c r="H63" s="31">
        <v>3.4689000000000001</v>
      </c>
      <c r="I63" s="30">
        <v>4.04</v>
      </c>
      <c r="J63" s="30">
        <v>14.01</v>
      </c>
    </row>
    <row r="64" spans="1:10" ht="39" customHeight="1" x14ac:dyDescent="0.25">
      <c r="A64" s="33" t="s">
        <v>212</v>
      </c>
      <c r="B64" s="34" t="s">
        <v>624</v>
      </c>
      <c r="C64" s="33" t="s">
        <v>29</v>
      </c>
      <c r="D64" s="33" t="s">
        <v>623</v>
      </c>
      <c r="E64" s="154" t="s">
        <v>536</v>
      </c>
      <c r="F64" s="154"/>
      <c r="G64" s="32" t="s">
        <v>72</v>
      </c>
      <c r="H64" s="31">
        <v>2.0234999999999999</v>
      </c>
      <c r="I64" s="30">
        <v>6.22</v>
      </c>
      <c r="J64" s="30">
        <v>12.58</v>
      </c>
    </row>
    <row r="65" spans="1:10" ht="25.95" customHeight="1" x14ac:dyDescent="0.25">
      <c r="A65" s="33" t="s">
        <v>212</v>
      </c>
      <c r="B65" s="34" t="s">
        <v>568</v>
      </c>
      <c r="C65" s="33" t="s">
        <v>29</v>
      </c>
      <c r="D65" s="33" t="s">
        <v>567</v>
      </c>
      <c r="E65" s="154" t="s">
        <v>536</v>
      </c>
      <c r="F65" s="154"/>
      <c r="G65" s="32" t="s">
        <v>66</v>
      </c>
      <c r="H65" s="31">
        <v>0.1734</v>
      </c>
      <c r="I65" s="30">
        <v>15.59</v>
      </c>
      <c r="J65" s="30">
        <v>2.7</v>
      </c>
    </row>
    <row r="66" spans="1:10" ht="39" customHeight="1" x14ac:dyDescent="0.25">
      <c r="A66" s="33" t="s">
        <v>212</v>
      </c>
      <c r="B66" s="34" t="s">
        <v>703</v>
      </c>
      <c r="C66" s="33" t="s">
        <v>29</v>
      </c>
      <c r="D66" s="33" t="s">
        <v>702</v>
      </c>
      <c r="E66" s="154" t="s">
        <v>536</v>
      </c>
      <c r="F66" s="154"/>
      <c r="G66" s="32" t="s">
        <v>66</v>
      </c>
      <c r="H66" s="31">
        <v>5.7799999999999997E-2</v>
      </c>
      <c r="I66" s="30">
        <v>13.36</v>
      </c>
      <c r="J66" s="30">
        <v>0.77</v>
      </c>
    </row>
    <row r="67" spans="1:10" ht="39" customHeight="1" x14ac:dyDescent="0.25">
      <c r="A67" s="33" t="s">
        <v>212</v>
      </c>
      <c r="B67" s="34" t="s">
        <v>566</v>
      </c>
      <c r="C67" s="33" t="s">
        <v>29</v>
      </c>
      <c r="D67" s="33" t="s">
        <v>565</v>
      </c>
      <c r="E67" s="154" t="s">
        <v>536</v>
      </c>
      <c r="F67" s="154"/>
      <c r="G67" s="32" t="s">
        <v>66</v>
      </c>
      <c r="H67" s="31">
        <v>7.7100000000000002E-2</v>
      </c>
      <c r="I67" s="30">
        <v>29.14</v>
      </c>
      <c r="J67" s="30">
        <v>2.2400000000000002</v>
      </c>
    </row>
    <row r="68" spans="1:10" ht="39" customHeight="1" x14ac:dyDescent="0.25">
      <c r="A68" s="33" t="s">
        <v>212</v>
      </c>
      <c r="B68" s="34" t="s">
        <v>692</v>
      </c>
      <c r="C68" s="33" t="s">
        <v>29</v>
      </c>
      <c r="D68" s="33" t="s">
        <v>691</v>
      </c>
      <c r="E68" s="154" t="s">
        <v>536</v>
      </c>
      <c r="F68" s="154"/>
      <c r="G68" s="32" t="s">
        <v>66</v>
      </c>
      <c r="H68" s="31">
        <v>0.1542</v>
      </c>
      <c r="I68" s="30">
        <v>44.7</v>
      </c>
      <c r="J68" s="30">
        <v>6.89</v>
      </c>
    </row>
    <row r="69" spans="1:10" ht="39" customHeight="1" x14ac:dyDescent="0.25">
      <c r="A69" s="33" t="s">
        <v>212</v>
      </c>
      <c r="B69" s="34" t="s">
        <v>690</v>
      </c>
      <c r="C69" s="33" t="s">
        <v>29</v>
      </c>
      <c r="D69" s="33" t="s">
        <v>689</v>
      </c>
      <c r="E69" s="154" t="s">
        <v>536</v>
      </c>
      <c r="F69" s="154"/>
      <c r="G69" s="32" t="s">
        <v>66</v>
      </c>
      <c r="H69" s="31">
        <v>0.13489999999999999</v>
      </c>
      <c r="I69" s="30">
        <v>47.43</v>
      </c>
      <c r="J69" s="30">
        <v>6.39</v>
      </c>
    </row>
    <row r="70" spans="1:10" ht="52.05" customHeight="1" x14ac:dyDescent="0.25">
      <c r="A70" s="33" t="s">
        <v>212</v>
      </c>
      <c r="B70" s="34" t="s">
        <v>562</v>
      </c>
      <c r="C70" s="33" t="s">
        <v>29</v>
      </c>
      <c r="D70" s="33" t="s">
        <v>561</v>
      </c>
      <c r="E70" s="154" t="s">
        <v>556</v>
      </c>
      <c r="F70" s="154"/>
      <c r="G70" s="32" t="s">
        <v>31</v>
      </c>
      <c r="H70" s="31">
        <v>1.3621000000000001</v>
      </c>
      <c r="I70" s="30">
        <v>23.67</v>
      </c>
      <c r="J70" s="30">
        <v>32.24</v>
      </c>
    </row>
    <row r="71" spans="1:10" ht="39" customHeight="1" x14ac:dyDescent="0.25">
      <c r="A71" s="33" t="s">
        <v>212</v>
      </c>
      <c r="B71" s="34" t="s">
        <v>618</v>
      </c>
      <c r="C71" s="33" t="s">
        <v>29</v>
      </c>
      <c r="D71" s="33" t="s">
        <v>617</v>
      </c>
      <c r="E71" s="154" t="s">
        <v>536</v>
      </c>
      <c r="F71" s="154"/>
      <c r="G71" s="32" t="s">
        <v>72</v>
      </c>
      <c r="H71" s="31">
        <v>0.19270000000000001</v>
      </c>
      <c r="I71" s="30">
        <v>14.1</v>
      </c>
      <c r="J71" s="30">
        <v>2.71</v>
      </c>
    </row>
    <row r="72" spans="1:10" ht="25.95" customHeight="1" x14ac:dyDescent="0.25">
      <c r="A72" s="33" t="s">
        <v>212</v>
      </c>
      <c r="B72" s="34" t="s">
        <v>560</v>
      </c>
      <c r="C72" s="33" t="s">
        <v>29</v>
      </c>
      <c r="D72" s="33" t="s">
        <v>559</v>
      </c>
      <c r="E72" s="154" t="s">
        <v>227</v>
      </c>
      <c r="F72" s="154"/>
      <c r="G72" s="32" t="s">
        <v>47</v>
      </c>
      <c r="H72" s="31">
        <v>2.3300000000000001E-2</v>
      </c>
      <c r="I72" s="30">
        <v>84.93</v>
      </c>
      <c r="J72" s="30">
        <v>1.97</v>
      </c>
    </row>
    <row r="73" spans="1:10" ht="52.05" customHeight="1" x14ac:dyDescent="0.25">
      <c r="A73" s="33" t="s">
        <v>212</v>
      </c>
      <c r="B73" s="34" t="s">
        <v>558</v>
      </c>
      <c r="C73" s="33" t="s">
        <v>29</v>
      </c>
      <c r="D73" s="33" t="s">
        <v>557</v>
      </c>
      <c r="E73" s="154" t="s">
        <v>556</v>
      </c>
      <c r="F73" s="154"/>
      <c r="G73" s="32" t="s">
        <v>31</v>
      </c>
      <c r="H73" s="31">
        <v>1.3621000000000001</v>
      </c>
      <c r="I73" s="30">
        <v>53.86</v>
      </c>
      <c r="J73" s="30">
        <v>73.36</v>
      </c>
    </row>
    <row r="74" spans="1:10" ht="52.05" customHeight="1" x14ac:dyDescent="0.25">
      <c r="A74" s="33" t="s">
        <v>212</v>
      </c>
      <c r="B74" s="34" t="s">
        <v>555</v>
      </c>
      <c r="C74" s="33" t="s">
        <v>29</v>
      </c>
      <c r="D74" s="33" t="s">
        <v>554</v>
      </c>
      <c r="E74" s="154" t="s">
        <v>553</v>
      </c>
      <c r="F74" s="154"/>
      <c r="G74" s="32" t="s">
        <v>31</v>
      </c>
      <c r="H74" s="31">
        <v>2.8899999999999999E-2</v>
      </c>
      <c r="I74" s="30">
        <v>698.24</v>
      </c>
      <c r="J74" s="30">
        <v>20.170000000000002</v>
      </c>
    </row>
    <row r="75" spans="1:10" ht="39" customHeight="1" x14ac:dyDescent="0.25">
      <c r="A75" s="33" t="s">
        <v>212</v>
      </c>
      <c r="B75" s="34" t="s">
        <v>552</v>
      </c>
      <c r="C75" s="33" t="s">
        <v>29</v>
      </c>
      <c r="D75" s="33" t="s">
        <v>551</v>
      </c>
      <c r="E75" s="154" t="s">
        <v>378</v>
      </c>
      <c r="F75" s="154"/>
      <c r="G75" s="32" t="s">
        <v>31</v>
      </c>
      <c r="H75" s="31">
        <v>5.4000000000000003E-3</v>
      </c>
      <c r="I75" s="30">
        <v>19.420000000000002</v>
      </c>
      <c r="J75" s="30">
        <v>0.1</v>
      </c>
    </row>
    <row r="76" spans="1:10" ht="39" customHeight="1" x14ac:dyDescent="0.25">
      <c r="A76" s="33" t="s">
        <v>212</v>
      </c>
      <c r="B76" s="34" t="s">
        <v>550</v>
      </c>
      <c r="C76" s="33" t="s">
        <v>29</v>
      </c>
      <c r="D76" s="33" t="s">
        <v>549</v>
      </c>
      <c r="E76" s="154" t="s">
        <v>378</v>
      </c>
      <c r="F76" s="154"/>
      <c r="G76" s="32" t="s">
        <v>31</v>
      </c>
      <c r="H76" s="31">
        <v>1.3559000000000001</v>
      </c>
      <c r="I76" s="30">
        <v>32.369999999999997</v>
      </c>
      <c r="J76" s="30">
        <v>43.89</v>
      </c>
    </row>
    <row r="77" spans="1:10" ht="39" customHeight="1" x14ac:dyDescent="0.25">
      <c r="A77" s="33" t="s">
        <v>212</v>
      </c>
      <c r="B77" s="34" t="s">
        <v>548</v>
      </c>
      <c r="C77" s="33" t="s">
        <v>29</v>
      </c>
      <c r="D77" s="33" t="s">
        <v>547</v>
      </c>
      <c r="E77" s="154" t="s">
        <v>536</v>
      </c>
      <c r="F77" s="154"/>
      <c r="G77" s="32" t="s">
        <v>66</v>
      </c>
      <c r="H77" s="31">
        <v>0.28910000000000002</v>
      </c>
      <c r="I77" s="30">
        <v>22</v>
      </c>
      <c r="J77" s="30">
        <v>6.36</v>
      </c>
    </row>
    <row r="78" spans="1:10" ht="39" customHeight="1" x14ac:dyDescent="0.25">
      <c r="A78" s="33" t="s">
        <v>212</v>
      </c>
      <c r="B78" s="34" t="s">
        <v>546</v>
      </c>
      <c r="C78" s="33" t="s">
        <v>29</v>
      </c>
      <c r="D78" s="33" t="s">
        <v>545</v>
      </c>
      <c r="E78" s="154" t="s">
        <v>536</v>
      </c>
      <c r="F78" s="154"/>
      <c r="G78" s="32" t="s">
        <v>66</v>
      </c>
      <c r="H78" s="31">
        <v>0.13489999999999999</v>
      </c>
      <c r="I78" s="30">
        <v>18.079999999999998</v>
      </c>
      <c r="J78" s="30">
        <v>2.4300000000000002</v>
      </c>
    </row>
    <row r="79" spans="1:10" ht="25.95" customHeight="1" x14ac:dyDescent="0.25">
      <c r="A79" s="33" t="s">
        <v>212</v>
      </c>
      <c r="B79" s="34" t="s">
        <v>616</v>
      </c>
      <c r="C79" s="33" t="s">
        <v>29</v>
      </c>
      <c r="D79" s="33" t="s">
        <v>615</v>
      </c>
      <c r="E79" s="154" t="s">
        <v>536</v>
      </c>
      <c r="F79" s="154"/>
      <c r="G79" s="32" t="s">
        <v>66</v>
      </c>
      <c r="H79" s="31">
        <v>3.85E-2</v>
      </c>
      <c r="I79" s="30">
        <v>94.23</v>
      </c>
      <c r="J79" s="30">
        <v>3.62</v>
      </c>
    </row>
    <row r="80" spans="1:10" ht="24" customHeight="1" x14ac:dyDescent="0.25">
      <c r="A80" s="33" t="s">
        <v>212</v>
      </c>
      <c r="B80" s="34" t="s">
        <v>544</v>
      </c>
      <c r="C80" s="33" t="s">
        <v>29</v>
      </c>
      <c r="D80" s="33" t="s">
        <v>543</v>
      </c>
      <c r="E80" s="154" t="s">
        <v>227</v>
      </c>
      <c r="F80" s="154"/>
      <c r="G80" s="32" t="s">
        <v>47</v>
      </c>
      <c r="H80" s="31">
        <v>6.0000000000000001E-3</v>
      </c>
      <c r="I80" s="30">
        <v>51.49</v>
      </c>
      <c r="J80" s="30">
        <v>0.3</v>
      </c>
    </row>
    <row r="81" spans="1:10" ht="52.05" customHeight="1" x14ac:dyDescent="0.25">
      <c r="A81" s="33" t="s">
        <v>212</v>
      </c>
      <c r="B81" s="34" t="s">
        <v>542</v>
      </c>
      <c r="C81" s="33" t="s">
        <v>29</v>
      </c>
      <c r="D81" s="33" t="s">
        <v>541</v>
      </c>
      <c r="E81" s="154" t="s">
        <v>536</v>
      </c>
      <c r="F81" s="154"/>
      <c r="G81" s="32" t="s">
        <v>66</v>
      </c>
      <c r="H81" s="31">
        <v>0.11559999999999999</v>
      </c>
      <c r="I81" s="30">
        <v>148.86000000000001</v>
      </c>
      <c r="J81" s="30">
        <v>17.2</v>
      </c>
    </row>
    <row r="82" spans="1:10" ht="39" customHeight="1" x14ac:dyDescent="0.25">
      <c r="A82" s="33" t="s">
        <v>212</v>
      </c>
      <c r="B82" s="34" t="s">
        <v>540</v>
      </c>
      <c r="C82" s="33" t="s">
        <v>29</v>
      </c>
      <c r="D82" s="33" t="s">
        <v>539</v>
      </c>
      <c r="E82" s="154" t="s">
        <v>536</v>
      </c>
      <c r="F82" s="154"/>
      <c r="G82" s="32" t="s">
        <v>66</v>
      </c>
      <c r="H82" s="31">
        <v>7.7100000000000002E-2</v>
      </c>
      <c r="I82" s="30">
        <v>132.99</v>
      </c>
      <c r="J82" s="30">
        <v>10.25</v>
      </c>
    </row>
    <row r="83" spans="1:10" ht="25.95" customHeight="1" x14ac:dyDescent="0.25">
      <c r="A83" s="33" t="s">
        <v>212</v>
      </c>
      <c r="B83" s="34" t="s">
        <v>538</v>
      </c>
      <c r="C83" s="33" t="s">
        <v>29</v>
      </c>
      <c r="D83" s="33" t="s">
        <v>537</v>
      </c>
      <c r="E83" s="154" t="s">
        <v>536</v>
      </c>
      <c r="F83" s="154"/>
      <c r="G83" s="32" t="s">
        <v>66</v>
      </c>
      <c r="H83" s="31">
        <v>3.85E-2</v>
      </c>
      <c r="I83" s="30">
        <v>20.16</v>
      </c>
      <c r="J83" s="30">
        <v>0.77</v>
      </c>
    </row>
    <row r="84" spans="1:10" ht="25.95" customHeight="1" x14ac:dyDescent="0.25">
      <c r="A84" s="33" t="s">
        <v>212</v>
      </c>
      <c r="B84" s="34" t="s">
        <v>701</v>
      </c>
      <c r="C84" s="33" t="s">
        <v>29</v>
      </c>
      <c r="D84" s="33" t="s">
        <v>700</v>
      </c>
      <c r="E84" s="154" t="s">
        <v>536</v>
      </c>
      <c r="F84" s="154"/>
      <c r="G84" s="32" t="s">
        <v>66</v>
      </c>
      <c r="H84" s="31">
        <v>3.85E-2</v>
      </c>
      <c r="I84" s="30">
        <v>21.71</v>
      </c>
      <c r="J84" s="30">
        <v>0.83</v>
      </c>
    </row>
    <row r="85" spans="1:10" ht="39" customHeight="1" x14ac:dyDescent="0.25">
      <c r="A85" s="33" t="s">
        <v>212</v>
      </c>
      <c r="B85" s="34" t="s">
        <v>614</v>
      </c>
      <c r="C85" s="33" t="s">
        <v>29</v>
      </c>
      <c r="D85" s="33" t="s">
        <v>613</v>
      </c>
      <c r="E85" s="154" t="s">
        <v>536</v>
      </c>
      <c r="F85" s="154"/>
      <c r="G85" s="32" t="s">
        <v>66</v>
      </c>
      <c r="H85" s="31">
        <v>3.85E-2</v>
      </c>
      <c r="I85" s="30">
        <v>169.8</v>
      </c>
      <c r="J85" s="30">
        <v>6.53</v>
      </c>
    </row>
    <row r="86" spans="1:10" ht="39" customHeight="1" x14ac:dyDescent="0.25">
      <c r="A86" s="33" t="s">
        <v>212</v>
      </c>
      <c r="B86" s="34" t="s">
        <v>612</v>
      </c>
      <c r="C86" s="33" t="s">
        <v>29</v>
      </c>
      <c r="D86" s="33" t="s">
        <v>611</v>
      </c>
      <c r="E86" s="154" t="s">
        <v>581</v>
      </c>
      <c r="F86" s="154"/>
      <c r="G86" s="32" t="s">
        <v>66</v>
      </c>
      <c r="H86" s="31">
        <v>1.9300000000000001E-2</v>
      </c>
      <c r="I86" s="30">
        <v>445.17</v>
      </c>
      <c r="J86" s="30">
        <v>8.59</v>
      </c>
    </row>
    <row r="87" spans="1:10" ht="39" customHeight="1" x14ac:dyDescent="0.25">
      <c r="A87" s="33" t="s">
        <v>212</v>
      </c>
      <c r="B87" s="34" t="s">
        <v>699</v>
      </c>
      <c r="C87" s="33" t="s">
        <v>29</v>
      </c>
      <c r="D87" s="33" t="s">
        <v>698</v>
      </c>
      <c r="E87" s="154" t="s">
        <v>697</v>
      </c>
      <c r="F87" s="154"/>
      <c r="G87" s="32" t="s">
        <v>72</v>
      </c>
      <c r="H87" s="31">
        <v>0.61670000000000003</v>
      </c>
      <c r="I87" s="30">
        <v>9.42</v>
      </c>
      <c r="J87" s="30">
        <v>5.8</v>
      </c>
    </row>
    <row r="88" spans="1:10" ht="39" customHeight="1" x14ac:dyDescent="0.25">
      <c r="A88" s="33" t="s">
        <v>212</v>
      </c>
      <c r="B88" s="34" t="s">
        <v>535</v>
      </c>
      <c r="C88" s="33" t="s">
        <v>29</v>
      </c>
      <c r="D88" s="33" t="s">
        <v>534</v>
      </c>
      <c r="E88" s="154" t="s">
        <v>501</v>
      </c>
      <c r="F88" s="154"/>
      <c r="G88" s="32" t="s">
        <v>31</v>
      </c>
      <c r="H88" s="31">
        <v>0.2979</v>
      </c>
      <c r="I88" s="30">
        <v>144.22999999999999</v>
      </c>
      <c r="J88" s="30">
        <v>42.96</v>
      </c>
    </row>
    <row r="89" spans="1:10" ht="39" customHeight="1" x14ac:dyDescent="0.25">
      <c r="A89" s="33" t="s">
        <v>212</v>
      </c>
      <c r="B89" s="34" t="s">
        <v>533</v>
      </c>
      <c r="C89" s="33" t="s">
        <v>29</v>
      </c>
      <c r="D89" s="33" t="s">
        <v>532</v>
      </c>
      <c r="E89" s="154" t="s">
        <v>501</v>
      </c>
      <c r="F89" s="154"/>
      <c r="G89" s="32" t="s">
        <v>31</v>
      </c>
      <c r="H89" s="31">
        <v>0.34289999999999998</v>
      </c>
      <c r="I89" s="30">
        <v>147.84</v>
      </c>
      <c r="J89" s="30">
        <v>50.69</v>
      </c>
    </row>
    <row r="90" spans="1:10" ht="39" customHeight="1" x14ac:dyDescent="0.25">
      <c r="A90" s="33" t="s">
        <v>212</v>
      </c>
      <c r="B90" s="34" t="s">
        <v>531</v>
      </c>
      <c r="C90" s="33" t="s">
        <v>29</v>
      </c>
      <c r="D90" s="33" t="s">
        <v>530</v>
      </c>
      <c r="E90" s="154" t="s">
        <v>501</v>
      </c>
      <c r="F90" s="154"/>
      <c r="G90" s="32" t="s">
        <v>31</v>
      </c>
      <c r="H90" s="31">
        <v>0.15809999999999999</v>
      </c>
      <c r="I90" s="30">
        <v>124.07</v>
      </c>
      <c r="J90" s="30">
        <v>19.61</v>
      </c>
    </row>
    <row r="91" spans="1:10" ht="39" customHeight="1" x14ac:dyDescent="0.25">
      <c r="A91" s="33" t="s">
        <v>212</v>
      </c>
      <c r="B91" s="34" t="s">
        <v>529</v>
      </c>
      <c r="C91" s="33" t="s">
        <v>29</v>
      </c>
      <c r="D91" s="33" t="s">
        <v>528</v>
      </c>
      <c r="E91" s="154" t="s">
        <v>501</v>
      </c>
      <c r="F91" s="154"/>
      <c r="G91" s="32" t="s">
        <v>31</v>
      </c>
      <c r="H91" s="31">
        <v>0.182</v>
      </c>
      <c r="I91" s="30">
        <v>126.65</v>
      </c>
      <c r="J91" s="30">
        <v>23.05</v>
      </c>
    </row>
    <row r="92" spans="1:10" ht="39" customHeight="1" x14ac:dyDescent="0.25">
      <c r="A92" s="33" t="s">
        <v>212</v>
      </c>
      <c r="B92" s="34" t="s">
        <v>527</v>
      </c>
      <c r="C92" s="33" t="s">
        <v>29</v>
      </c>
      <c r="D92" s="33" t="s">
        <v>526</v>
      </c>
      <c r="E92" s="154" t="s">
        <v>501</v>
      </c>
      <c r="F92" s="154"/>
      <c r="G92" s="32" t="s">
        <v>31</v>
      </c>
      <c r="H92" s="31">
        <v>0.46539999999999998</v>
      </c>
      <c r="I92" s="30">
        <v>176.44</v>
      </c>
      <c r="J92" s="30">
        <v>82.11</v>
      </c>
    </row>
    <row r="93" spans="1:10" ht="39" customHeight="1" x14ac:dyDescent="0.25">
      <c r="A93" s="33" t="s">
        <v>212</v>
      </c>
      <c r="B93" s="34" t="s">
        <v>525</v>
      </c>
      <c r="C93" s="33" t="s">
        <v>29</v>
      </c>
      <c r="D93" s="33" t="s">
        <v>524</v>
      </c>
      <c r="E93" s="154" t="s">
        <v>501</v>
      </c>
      <c r="F93" s="154"/>
      <c r="G93" s="32" t="s">
        <v>31</v>
      </c>
      <c r="H93" s="31">
        <v>0.3629</v>
      </c>
      <c r="I93" s="30">
        <v>230.67</v>
      </c>
      <c r="J93" s="30">
        <v>83.71</v>
      </c>
    </row>
    <row r="94" spans="1:10" ht="39" customHeight="1" x14ac:dyDescent="0.25">
      <c r="A94" s="33" t="s">
        <v>212</v>
      </c>
      <c r="B94" s="34" t="s">
        <v>523</v>
      </c>
      <c r="C94" s="33" t="s">
        <v>29</v>
      </c>
      <c r="D94" s="33" t="s">
        <v>522</v>
      </c>
      <c r="E94" s="154" t="s">
        <v>501</v>
      </c>
      <c r="F94" s="154"/>
      <c r="G94" s="32" t="s">
        <v>31</v>
      </c>
      <c r="H94" s="31">
        <v>0.247</v>
      </c>
      <c r="I94" s="30">
        <v>148.4</v>
      </c>
      <c r="J94" s="30">
        <v>36.65</v>
      </c>
    </row>
    <row r="95" spans="1:10" ht="39" customHeight="1" x14ac:dyDescent="0.25">
      <c r="A95" s="33" t="s">
        <v>212</v>
      </c>
      <c r="B95" s="34" t="s">
        <v>521</v>
      </c>
      <c r="C95" s="33" t="s">
        <v>29</v>
      </c>
      <c r="D95" s="33" t="s">
        <v>520</v>
      </c>
      <c r="E95" s="154" t="s">
        <v>501</v>
      </c>
      <c r="F95" s="154"/>
      <c r="G95" s="32" t="s">
        <v>31</v>
      </c>
      <c r="H95" s="31">
        <v>0.19259999999999999</v>
      </c>
      <c r="I95" s="30">
        <v>190.37</v>
      </c>
      <c r="J95" s="30">
        <v>36.659999999999997</v>
      </c>
    </row>
    <row r="96" spans="1:10" ht="52.05" customHeight="1" x14ac:dyDescent="0.25">
      <c r="A96" s="49" t="s">
        <v>220</v>
      </c>
      <c r="B96" s="50" t="s">
        <v>607</v>
      </c>
      <c r="C96" s="49" t="s">
        <v>29</v>
      </c>
      <c r="D96" s="49" t="s">
        <v>606</v>
      </c>
      <c r="E96" s="155" t="s">
        <v>221</v>
      </c>
      <c r="F96" s="155"/>
      <c r="G96" s="48" t="s">
        <v>79</v>
      </c>
      <c r="H96" s="47">
        <v>5.7799999999999997E-2</v>
      </c>
      <c r="I96" s="46">
        <v>72.900000000000006</v>
      </c>
      <c r="J96" s="46">
        <v>4.21</v>
      </c>
    </row>
    <row r="97" spans="1:10" ht="64.95" customHeight="1" x14ac:dyDescent="0.25">
      <c r="A97" s="49" t="s">
        <v>220</v>
      </c>
      <c r="B97" s="50" t="s">
        <v>696</v>
      </c>
      <c r="C97" s="49" t="s">
        <v>29</v>
      </c>
      <c r="D97" s="49" t="s">
        <v>695</v>
      </c>
      <c r="E97" s="155" t="s">
        <v>221</v>
      </c>
      <c r="F97" s="155"/>
      <c r="G97" s="48" t="s">
        <v>79</v>
      </c>
      <c r="H97" s="47">
        <v>3.85E-2</v>
      </c>
      <c r="I97" s="46">
        <v>81.62</v>
      </c>
      <c r="J97" s="46">
        <v>3.14</v>
      </c>
    </row>
    <row r="98" spans="1:10" ht="25.95" customHeight="1" x14ac:dyDescent="0.25">
      <c r="A98" s="49" t="s">
        <v>220</v>
      </c>
      <c r="B98" s="50" t="s">
        <v>515</v>
      </c>
      <c r="C98" s="49" t="s">
        <v>29</v>
      </c>
      <c r="D98" s="49" t="s">
        <v>514</v>
      </c>
      <c r="E98" s="155" t="s">
        <v>221</v>
      </c>
      <c r="F98" s="155"/>
      <c r="G98" s="48" t="s">
        <v>66</v>
      </c>
      <c r="H98" s="47">
        <v>1.9300000000000001E-2</v>
      </c>
      <c r="I98" s="46">
        <v>235.37</v>
      </c>
      <c r="J98" s="46">
        <v>4.54</v>
      </c>
    </row>
    <row r="99" spans="1:10" ht="25.95" customHeight="1" x14ac:dyDescent="0.25">
      <c r="A99" s="49" t="s">
        <v>220</v>
      </c>
      <c r="B99" s="50" t="s">
        <v>513</v>
      </c>
      <c r="C99" s="49" t="s">
        <v>29</v>
      </c>
      <c r="D99" s="49" t="s">
        <v>512</v>
      </c>
      <c r="E99" s="155" t="s">
        <v>221</v>
      </c>
      <c r="F99" s="155"/>
      <c r="G99" s="48" t="s">
        <v>66</v>
      </c>
      <c r="H99" s="47">
        <v>1.9300000000000001E-2</v>
      </c>
      <c r="I99" s="46">
        <v>227.61</v>
      </c>
      <c r="J99" s="46">
        <v>4.3899999999999997</v>
      </c>
    </row>
    <row r="100" spans="1:10" ht="39" customHeight="1" x14ac:dyDescent="0.25">
      <c r="A100" s="49" t="s">
        <v>220</v>
      </c>
      <c r="B100" s="50" t="s">
        <v>509</v>
      </c>
      <c r="C100" s="49" t="s">
        <v>29</v>
      </c>
      <c r="D100" s="49" t="s">
        <v>508</v>
      </c>
      <c r="E100" s="155" t="s">
        <v>221</v>
      </c>
      <c r="F100" s="155"/>
      <c r="G100" s="48" t="s">
        <v>31</v>
      </c>
      <c r="H100" s="47">
        <v>0.99380000000000002</v>
      </c>
      <c r="I100" s="46">
        <v>88.79</v>
      </c>
      <c r="J100" s="46">
        <v>88.23</v>
      </c>
    </row>
    <row r="101" spans="1:10" x14ac:dyDescent="0.25">
      <c r="A101" s="29"/>
      <c r="B101" s="29"/>
      <c r="C101" s="29"/>
      <c r="D101" s="29"/>
      <c r="E101" s="29" t="s">
        <v>208</v>
      </c>
      <c r="F101" s="28">
        <v>98.535905182430866</v>
      </c>
      <c r="G101" s="29" t="s">
        <v>207</v>
      </c>
      <c r="H101" s="28">
        <v>113.46</v>
      </c>
      <c r="I101" s="29" t="s">
        <v>206</v>
      </c>
      <c r="J101" s="28">
        <v>212</v>
      </c>
    </row>
    <row r="102" spans="1:10" x14ac:dyDescent="0.25">
      <c r="A102" s="29"/>
      <c r="B102" s="29"/>
      <c r="C102" s="29"/>
      <c r="D102" s="29"/>
      <c r="E102" s="29" t="s">
        <v>205</v>
      </c>
      <c r="F102" s="28">
        <v>289.01</v>
      </c>
      <c r="G102" s="29"/>
      <c r="H102" s="148" t="s">
        <v>204</v>
      </c>
      <c r="I102" s="148"/>
      <c r="J102" s="28">
        <v>1404.45</v>
      </c>
    </row>
    <row r="103" spans="1:10" ht="30" customHeight="1" thickBot="1" x14ac:dyDescent="0.3">
      <c r="A103" s="22"/>
      <c r="B103" s="22"/>
      <c r="C103" s="22"/>
      <c r="D103" s="22"/>
      <c r="E103" s="22"/>
      <c r="F103" s="22"/>
      <c r="G103" s="22" t="s">
        <v>203</v>
      </c>
      <c r="H103" s="27">
        <v>12</v>
      </c>
      <c r="I103" s="22" t="s">
        <v>202</v>
      </c>
      <c r="J103" s="23">
        <v>16853.393146589999</v>
      </c>
    </row>
    <row r="104" spans="1:10" ht="1.05" customHeight="1" thickTop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 ht="18" customHeight="1" x14ac:dyDescent="0.25">
      <c r="A105" s="42" t="s">
        <v>35</v>
      </c>
      <c r="B105" s="40" t="s">
        <v>7</v>
      </c>
      <c r="C105" s="42" t="s">
        <v>8</v>
      </c>
      <c r="D105" s="42" t="s">
        <v>9</v>
      </c>
      <c r="E105" s="143" t="s">
        <v>216</v>
      </c>
      <c r="F105" s="143"/>
      <c r="G105" s="41" t="s">
        <v>10</v>
      </c>
      <c r="H105" s="40" t="s">
        <v>11</v>
      </c>
      <c r="I105" s="40" t="s">
        <v>12</v>
      </c>
      <c r="J105" s="40" t="s">
        <v>14</v>
      </c>
    </row>
    <row r="106" spans="1:10" ht="39" customHeight="1" x14ac:dyDescent="0.25">
      <c r="A106" s="38" t="s">
        <v>215</v>
      </c>
      <c r="B106" s="39" t="s">
        <v>36</v>
      </c>
      <c r="C106" s="38" t="s">
        <v>29</v>
      </c>
      <c r="D106" s="38" t="s">
        <v>37</v>
      </c>
      <c r="E106" s="153" t="s">
        <v>501</v>
      </c>
      <c r="F106" s="153"/>
      <c r="G106" s="37" t="s">
        <v>31</v>
      </c>
      <c r="H106" s="36">
        <v>1</v>
      </c>
      <c r="I106" s="35">
        <f>'Orçamento Sintético '!G11</f>
        <v>617</v>
      </c>
      <c r="J106" s="35">
        <f>I106</f>
        <v>617</v>
      </c>
    </row>
    <row r="107" spans="1:10" ht="39" customHeight="1" x14ac:dyDescent="0.25">
      <c r="A107" s="33" t="s">
        <v>212</v>
      </c>
      <c r="B107" s="34" t="s">
        <v>593</v>
      </c>
      <c r="C107" s="33" t="s">
        <v>29</v>
      </c>
      <c r="D107" s="33" t="s">
        <v>592</v>
      </c>
      <c r="E107" s="154" t="s">
        <v>378</v>
      </c>
      <c r="F107" s="154"/>
      <c r="G107" s="32" t="s">
        <v>47</v>
      </c>
      <c r="H107" s="31">
        <v>0.04</v>
      </c>
      <c r="I107" s="30">
        <v>872.32</v>
      </c>
      <c r="J107" s="30">
        <v>34.89</v>
      </c>
    </row>
    <row r="108" spans="1:10" ht="39" customHeight="1" x14ac:dyDescent="0.25">
      <c r="A108" s="33" t="s">
        <v>212</v>
      </c>
      <c r="B108" s="34" t="s">
        <v>591</v>
      </c>
      <c r="C108" s="33" t="s">
        <v>29</v>
      </c>
      <c r="D108" s="33" t="s">
        <v>590</v>
      </c>
      <c r="E108" s="154" t="s">
        <v>536</v>
      </c>
      <c r="F108" s="154"/>
      <c r="G108" s="32" t="s">
        <v>66</v>
      </c>
      <c r="H108" s="31">
        <v>2.6800000000000001E-2</v>
      </c>
      <c r="I108" s="30">
        <v>75.52</v>
      </c>
      <c r="J108" s="30">
        <v>2.02</v>
      </c>
    </row>
    <row r="109" spans="1:10" ht="39" customHeight="1" x14ac:dyDescent="0.25">
      <c r="A109" s="33" t="s">
        <v>212</v>
      </c>
      <c r="B109" s="34" t="s">
        <v>589</v>
      </c>
      <c r="C109" s="33" t="s">
        <v>29</v>
      </c>
      <c r="D109" s="33" t="s">
        <v>588</v>
      </c>
      <c r="E109" s="154" t="s">
        <v>536</v>
      </c>
      <c r="F109" s="154"/>
      <c r="G109" s="32" t="s">
        <v>66</v>
      </c>
      <c r="H109" s="31">
        <v>0.1074</v>
      </c>
      <c r="I109" s="30">
        <v>27.36</v>
      </c>
      <c r="J109" s="30">
        <v>2.93</v>
      </c>
    </row>
    <row r="110" spans="1:10" ht="64.95" customHeight="1" x14ac:dyDescent="0.25">
      <c r="A110" s="33" t="s">
        <v>212</v>
      </c>
      <c r="B110" s="34" t="s">
        <v>694</v>
      </c>
      <c r="C110" s="33" t="s">
        <v>29</v>
      </c>
      <c r="D110" s="33" t="s">
        <v>693</v>
      </c>
      <c r="E110" s="154" t="s">
        <v>581</v>
      </c>
      <c r="F110" s="154"/>
      <c r="G110" s="32" t="s">
        <v>66</v>
      </c>
      <c r="H110" s="31">
        <v>2.6800000000000001E-2</v>
      </c>
      <c r="I110" s="30">
        <v>417.06</v>
      </c>
      <c r="J110" s="30">
        <v>11.17</v>
      </c>
    </row>
    <row r="111" spans="1:10" ht="64.95" customHeight="1" x14ac:dyDescent="0.25">
      <c r="A111" s="33" t="s">
        <v>212</v>
      </c>
      <c r="B111" s="34" t="s">
        <v>677</v>
      </c>
      <c r="C111" s="33" t="s">
        <v>29</v>
      </c>
      <c r="D111" s="33" t="s">
        <v>676</v>
      </c>
      <c r="E111" s="154" t="s">
        <v>581</v>
      </c>
      <c r="F111" s="154"/>
      <c r="G111" s="32" t="s">
        <v>66</v>
      </c>
      <c r="H111" s="31">
        <v>2.6800000000000001E-2</v>
      </c>
      <c r="I111" s="30">
        <v>250.3</v>
      </c>
      <c r="J111" s="30">
        <v>6.7</v>
      </c>
    </row>
    <row r="112" spans="1:10" ht="24" customHeight="1" x14ac:dyDescent="0.25">
      <c r="A112" s="33" t="s">
        <v>212</v>
      </c>
      <c r="B112" s="34" t="s">
        <v>377</v>
      </c>
      <c r="C112" s="33" t="s">
        <v>29</v>
      </c>
      <c r="D112" s="33" t="s">
        <v>376</v>
      </c>
      <c r="E112" s="154" t="s">
        <v>209</v>
      </c>
      <c r="F112" s="154"/>
      <c r="G112" s="32" t="s">
        <v>97</v>
      </c>
      <c r="H112" s="31">
        <v>1.1154999999999999</v>
      </c>
      <c r="I112" s="30">
        <v>30.2</v>
      </c>
      <c r="J112" s="30">
        <v>33.68</v>
      </c>
    </row>
    <row r="113" spans="1:10" ht="25.95" customHeight="1" x14ac:dyDescent="0.25">
      <c r="A113" s="33" t="s">
        <v>212</v>
      </c>
      <c r="B113" s="34" t="s">
        <v>587</v>
      </c>
      <c r="C113" s="33" t="s">
        <v>29</v>
      </c>
      <c r="D113" s="33" t="s">
        <v>586</v>
      </c>
      <c r="E113" s="154" t="s">
        <v>397</v>
      </c>
      <c r="F113" s="154"/>
      <c r="G113" s="32" t="s">
        <v>31</v>
      </c>
      <c r="H113" s="31">
        <v>1.4293</v>
      </c>
      <c r="I113" s="30">
        <v>12.4</v>
      </c>
      <c r="J113" s="30">
        <v>17.72</v>
      </c>
    </row>
    <row r="114" spans="1:10" ht="39" customHeight="1" x14ac:dyDescent="0.25">
      <c r="A114" s="33" t="s">
        <v>212</v>
      </c>
      <c r="B114" s="34" t="s">
        <v>660</v>
      </c>
      <c r="C114" s="33" t="s">
        <v>29</v>
      </c>
      <c r="D114" s="33" t="s">
        <v>659</v>
      </c>
      <c r="E114" s="154" t="s">
        <v>581</v>
      </c>
      <c r="F114" s="154"/>
      <c r="G114" s="32" t="s">
        <v>72</v>
      </c>
      <c r="H114" s="31">
        <v>8.8599999999999998E-2</v>
      </c>
      <c r="I114" s="30">
        <v>21.62</v>
      </c>
      <c r="J114" s="30">
        <v>1.91</v>
      </c>
    </row>
    <row r="115" spans="1:10" ht="39" customHeight="1" x14ac:dyDescent="0.25">
      <c r="A115" s="33" t="s">
        <v>212</v>
      </c>
      <c r="B115" s="34" t="s">
        <v>656</v>
      </c>
      <c r="C115" s="33" t="s">
        <v>29</v>
      </c>
      <c r="D115" s="33" t="s">
        <v>655</v>
      </c>
      <c r="E115" s="154" t="s">
        <v>581</v>
      </c>
      <c r="F115" s="154"/>
      <c r="G115" s="32" t="s">
        <v>72</v>
      </c>
      <c r="H115" s="31">
        <v>0.14230000000000001</v>
      </c>
      <c r="I115" s="30">
        <v>37.89</v>
      </c>
      <c r="J115" s="30">
        <v>5.39</v>
      </c>
    </row>
    <row r="116" spans="1:10" ht="52.05" customHeight="1" x14ac:dyDescent="0.25">
      <c r="A116" s="33" t="s">
        <v>212</v>
      </c>
      <c r="B116" s="34" t="s">
        <v>654</v>
      </c>
      <c r="C116" s="33" t="s">
        <v>29</v>
      </c>
      <c r="D116" s="33" t="s">
        <v>653</v>
      </c>
      <c r="E116" s="154" t="s">
        <v>581</v>
      </c>
      <c r="F116" s="154"/>
      <c r="G116" s="32" t="s">
        <v>66</v>
      </c>
      <c r="H116" s="31">
        <v>5.3699999999999998E-2</v>
      </c>
      <c r="I116" s="30">
        <v>10.28</v>
      </c>
      <c r="J116" s="30">
        <v>0.55000000000000004</v>
      </c>
    </row>
    <row r="117" spans="1:10" ht="52.05" customHeight="1" x14ac:dyDescent="0.25">
      <c r="A117" s="33" t="s">
        <v>212</v>
      </c>
      <c r="B117" s="34" t="s">
        <v>646</v>
      </c>
      <c r="C117" s="33" t="s">
        <v>29</v>
      </c>
      <c r="D117" s="33" t="s">
        <v>645</v>
      </c>
      <c r="E117" s="154" t="s">
        <v>581</v>
      </c>
      <c r="F117" s="154"/>
      <c r="G117" s="32" t="s">
        <v>66</v>
      </c>
      <c r="H117" s="31">
        <v>5.3699999999999998E-2</v>
      </c>
      <c r="I117" s="30">
        <v>155.29</v>
      </c>
      <c r="J117" s="30">
        <v>8.33</v>
      </c>
    </row>
    <row r="118" spans="1:10" ht="39" customHeight="1" x14ac:dyDescent="0.25">
      <c r="A118" s="33" t="s">
        <v>212</v>
      </c>
      <c r="B118" s="34" t="s">
        <v>638</v>
      </c>
      <c r="C118" s="33" t="s">
        <v>29</v>
      </c>
      <c r="D118" s="33" t="s">
        <v>637</v>
      </c>
      <c r="E118" s="154" t="s">
        <v>553</v>
      </c>
      <c r="F118" s="154"/>
      <c r="G118" s="32" t="s">
        <v>66</v>
      </c>
      <c r="H118" s="31">
        <v>2.6800000000000001E-2</v>
      </c>
      <c r="I118" s="30">
        <v>414.65</v>
      </c>
      <c r="J118" s="30">
        <v>11.11</v>
      </c>
    </row>
    <row r="119" spans="1:10" ht="64.95" customHeight="1" x14ac:dyDescent="0.25">
      <c r="A119" s="33" t="s">
        <v>212</v>
      </c>
      <c r="B119" s="34" t="s">
        <v>585</v>
      </c>
      <c r="C119" s="33" t="s">
        <v>29</v>
      </c>
      <c r="D119" s="33" t="s">
        <v>584</v>
      </c>
      <c r="E119" s="154" t="s">
        <v>581</v>
      </c>
      <c r="F119" s="154"/>
      <c r="G119" s="32" t="s">
        <v>72</v>
      </c>
      <c r="H119" s="31">
        <v>0.3221</v>
      </c>
      <c r="I119" s="30">
        <v>3.44</v>
      </c>
      <c r="J119" s="30">
        <v>1.1000000000000001</v>
      </c>
    </row>
    <row r="120" spans="1:10" ht="52.05" customHeight="1" x14ac:dyDescent="0.25">
      <c r="A120" s="33" t="s">
        <v>212</v>
      </c>
      <c r="B120" s="34" t="s">
        <v>583</v>
      </c>
      <c r="C120" s="33" t="s">
        <v>29</v>
      </c>
      <c r="D120" s="33" t="s">
        <v>582</v>
      </c>
      <c r="E120" s="154" t="s">
        <v>581</v>
      </c>
      <c r="F120" s="154"/>
      <c r="G120" s="32" t="s">
        <v>72</v>
      </c>
      <c r="H120" s="31">
        <v>0.53690000000000004</v>
      </c>
      <c r="I120" s="30">
        <v>1.74</v>
      </c>
      <c r="J120" s="30">
        <v>0.93</v>
      </c>
    </row>
    <row r="121" spans="1:10" ht="39" customHeight="1" x14ac:dyDescent="0.25">
      <c r="A121" s="33" t="s">
        <v>212</v>
      </c>
      <c r="B121" s="34" t="s">
        <v>578</v>
      </c>
      <c r="C121" s="33" t="s">
        <v>29</v>
      </c>
      <c r="D121" s="33" t="s">
        <v>577</v>
      </c>
      <c r="E121" s="154" t="s">
        <v>536</v>
      </c>
      <c r="F121" s="154"/>
      <c r="G121" s="32" t="s">
        <v>72</v>
      </c>
      <c r="H121" s="31">
        <v>0.3221</v>
      </c>
      <c r="I121" s="30">
        <v>9.24</v>
      </c>
      <c r="J121" s="30">
        <v>2.97</v>
      </c>
    </row>
    <row r="122" spans="1:10" ht="39" customHeight="1" x14ac:dyDescent="0.25">
      <c r="A122" s="33" t="s">
        <v>212</v>
      </c>
      <c r="B122" s="34" t="s">
        <v>576</v>
      </c>
      <c r="C122" s="33" t="s">
        <v>29</v>
      </c>
      <c r="D122" s="33" t="s">
        <v>575</v>
      </c>
      <c r="E122" s="154" t="s">
        <v>536</v>
      </c>
      <c r="F122" s="154"/>
      <c r="G122" s="32" t="s">
        <v>72</v>
      </c>
      <c r="H122" s="31">
        <v>0.53690000000000004</v>
      </c>
      <c r="I122" s="30">
        <v>12.33</v>
      </c>
      <c r="J122" s="30">
        <v>6.61</v>
      </c>
    </row>
    <row r="123" spans="1:10" ht="39" customHeight="1" x14ac:dyDescent="0.25">
      <c r="A123" s="33" t="s">
        <v>212</v>
      </c>
      <c r="B123" s="34" t="s">
        <v>574</v>
      </c>
      <c r="C123" s="33" t="s">
        <v>29</v>
      </c>
      <c r="D123" s="33" t="s">
        <v>573</v>
      </c>
      <c r="E123" s="154" t="s">
        <v>536</v>
      </c>
      <c r="F123" s="154"/>
      <c r="G123" s="32" t="s">
        <v>66</v>
      </c>
      <c r="H123" s="31">
        <v>0.1074</v>
      </c>
      <c r="I123" s="30">
        <v>16.91</v>
      </c>
      <c r="J123" s="30">
        <v>1.81</v>
      </c>
    </row>
    <row r="124" spans="1:10" ht="39" customHeight="1" x14ac:dyDescent="0.25">
      <c r="A124" s="33" t="s">
        <v>212</v>
      </c>
      <c r="B124" s="34" t="s">
        <v>572</v>
      </c>
      <c r="C124" s="33" t="s">
        <v>29</v>
      </c>
      <c r="D124" s="33" t="s">
        <v>571</v>
      </c>
      <c r="E124" s="154" t="s">
        <v>536</v>
      </c>
      <c r="F124" s="154"/>
      <c r="G124" s="32" t="s">
        <v>72</v>
      </c>
      <c r="H124" s="31">
        <v>0.85909999999999997</v>
      </c>
      <c r="I124" s="30">
        <v>2.81</v>
      </c>
      <c r="J124" s="30">
        <v>2.41</v>
      </c>
    </row>
    <row r="125" spans="1:10" ht="39" customHeight="1" x14ac:dyDescent="0.25">
      <c r="A125" s="33" t="s">
        <v>212</v>
      </c>
      <c r="B125" s="34" t="s">
        <v>570</v>
      </c>
      <c r="C125" s="33" t="s">
        <v>29</v>
      </c>
      <c r="D125" s="33" t="s">
        <v>569</v>
      </c>
      <c r="E125" s="154" t="s">
        <v>536</v>
      </c>
      <c r="F125" s="154"/>
      <c r="G125" s="32" t="s">
        <v>72</v>
      </c>
      <c r="H125" s="31">
        <v>2.5503</v>
      </c>
      <c r="I125" s="30">
        <v>4.04</v>
      </c>
      <c r="J125" s="30">
        <v>10.3</v>
      </c>
    </row>
    <row r="126" spans="1:10" ht="25.95" customHeight="1" x14ac:dyDescent="0.25">
      <c r="A126" s="33" t="s">
        <v>212</v>
      </c>
      <c r="B126" s="34" t="s">
        <v>568</v>
      </c>
      <c r="C126" s="33" t="s">
        <v>29</v>
      </c>
      <c r="D126" s="33" t="s">
        <v>567</v>
      </c>
      <c r="E126" s="154" t="s">
        <v>536</v>
      </c>
      <c r="F126" s="154"/>
      <c r="G126" s="32" t="s">
        <v>66</v>
      </c>
      <c r="H126" s="31">
        <v>0.16109999999999999</v>
      </c>
      <c r="I126" s="30">
        <v>15.59</v>
      </c>
      <c r="J126" s="30">
        <v>2.5099999999999998</v>
      </c>
    </row>
    <row r="127" spans="1:10" ht="39" customHeight="1" x14ac:dyDescent="0.25">
      <c r="A127" s="33" t="s">
        <v>212</v>
      </c>
      <c r="B127" s="34" t="s">
        <v>566</v>
      </c>
      <c r="C127" s="33" t="s">
        <v>29</v>
      </c>
      <c r="D127" s="33" t="s">
        <v>565</v>
      </c>
      <c r="E127" s="154" t="s">
        <v>536</v>
      </c>
      <c r="F127" s="154"/>
      <c r="G127" s="32" t="s">
        <v>66</v>
      </c>
      <c r="H127" s="31">
        <v>2.6800000000000001E-2</v>
      </c>
      <c r="I127" s="30">
        <v>29.14</v>
      </c>
      <c r="J127" s="30">
        <v>0.78</v>
      </c>
    </row>
    <row r="128" spans="1:10" ht="39" customHeight="1" x14ac:dyDescent="0.25">
      <c r="A128" s="33" t="s">
        <v>212</v>
      </c>
      <c r="B128" s="34" t="s">
        <v>692</v>
      </c>
      <c r="C128" s="33" t="s">
        <v>29</v>
      </c>
      <c r="D128" s="33" t="s">
        <v>691</v>
      </c>
      <c r="E128" s="154" t="s">
        <v>536</v>
      </c>
      <c r="F128" s="154"/>
      <c r="G128" s="32" t="s">
        <v>66</v>
      </c>
      <c r="H128" s="31">
        <v>0.13420000000000001</v>
      </c>
      <c r="I128" s="30">
        <v>44.7</v>
      </c>
      <c r="J128" s="30">
        <v>5.99</v>
      </c>
    </row>
    <row r="129" spans="1:10" ht="39" customHeight="1" x14ac:dyDescent="0.25">
      <c r="A129" s="33" t="s">
        <v>212</v>
      </c>
      <c r="B129" s="34" t="s">
        <v>690</v>
      </c>
      <c r="C129" s="33" t="s">
        <v>29</v>
      </c>
      <c r="D129" s="33" t="s">
        <v>689</v>
      </c>
      <c r="E129" s="154" t="s">
        <v>536</v>
      </c>
      <c r="F129" s="154"/>
      <c r="G129" s="32" t="s">
        <v>66</v>
      </c>
      <c r="H129" s="31">
        <v>2.6800000000000001E-2</v>
      </c>
      <c r="I129" s="30">
        <v>47.43</v>
      </c>
      <c r="J129" s="30">
        <v>1.27</v>
      </c>
    </row>
    <row r="130" spans="1:10" ht="52.05" customHeight="1" x14ac:dyDescent="0.25">
      <c r="A130" s="33" t="s">
        <v>212</v>
      </c>
      <c r="B130" s="34" t="s">
        <v>562</v>
      </c>
      <c r="C130" s="33" t="s">
        <v>29</v>
      </c>
      <c r="D130" s="33" t="s">
        <v>561</v>
      </c>
      <c r="E130" s="154" t="s">
        <v>556</v>
      </c>
      <c r="F130" s="154"/>
      <c r="G130" s="32" t="s">
        <v>31</v>
      </c>
      <c r="H130" s="31">
        <v>1.4510000000000001</v>
      </c>
      <c r="I130" s="30">
        <v>23.67</v>
      </c>
      <c r="J130" s="30">
        <v>34.340000000000003</v>
      </c>
    </row>
    <row r="131" spans="1:10" ht="25.95" customHeight="1" x14ac:dyDescent="0.25">
      <c r="A131" s="33" t="s">
        <v>212</v>
      </c>
      <c r="B131" s="34" t="s">
        <v>560</v>
      </c>
      <c r="C131" s="33" t="s">
        <v>29</v>
      </c>
      <c r="D131" s="33" t="s">
        <v>559</v>
      </c>
      <c r="E131" s="154" t="s">
        <v>227</v>
      </c>
      <c r="F131" s="154"/>
      <c r="G131" s="32" t="s">
        <v>47</v>
      </c>
      <c r="H131" s="31">
        <v>6.4530799999999999E-2</v>
      </c>
      <c r="I131" s="30">
        <v>84.93</v>
      </c>
      <c r="J131" s="30">
        <v>5.48</v>
      </c>
    </row>
    <row r="132" spans="1:10" ht="52.05" customHeight="1" x14ac:dyDescent="0.25">
      <c r="A132" s="33" t="s">
        <v>212</v>
      </c>
      <c r="B132" s="34" t="s">
        <v>558</v>
      </c>
      <c r="C132" s="33" t="s">
        <v>29</v>
      </c>
      <c r="D132" s="33" t="s">
        <v>557</v>
      </c>
      <c r="E132" s="154" t="s">
        <v>556</v>
      </c>
      <c r="F132" s="154"/>
      <c r="G132" s="32" t="s">
        <v>31</v>
      </c>
      <c r="H132" s="31">
        <v>1.4510000000000001</v>
      </c>
      <c r="I132" s="30">
        <v>53.86</v>
      </c>
      <c r="J132" s="30">
        <v>78.150000000000006</v>
      </c>
    </row>
    <row r="133" spans="1:10" ht="39" customHeight="1" x14ac:dyDescent="0.25">
      <c r="A133" s="33" t="s">
        <v>212</v>
      </c>
      <c r="B133" s="34" t="s">
        <v>552</v>
      </c>
      <c r="C133" s="33" t="s">
        <v>29</v>
      </c>
      <c r="D133" s="33" t="s">
        <v>551</v>
      </c>
      <c r="E133" s="154" t="s">
        <v>378</v>
      </c>
      <c r="F133" s="154"/>
      <c r="G133" s="32" t="s">
        <v>31</v>
      </c>
      <c r="H133" s="31">
        <v>8.9999999999999993E-3</v>
      </c>
      <c r="I133" s="30">
        <v>19.420000000000002</v>
      </c>
      <c r="J133" s="30">
        <v>0.17</v>
      </c>
    </row>
    <row r="134" spans="1:10" ht="39" customHeight="1" x14ac:dyDescent="0.25">
      <c r="A134" s="33" t="s">
        <v>212</v>
      </c>
      <c r="B134" s="34" t="s">
        <v>550</v>
      </c>
      <c r="C134" s="33" t="s">
        <v>29</v>
      </c>
      <c r="D134" s="33" t="s">
        <v>549</v>
      </c>
      <c r="E134" s="154" t="s">
        <v>378</v>
      </c>
      <c r="F134" s="154"/>
      <c r="G134" s="32" t="s">
        <v>31</v>
      </c>
      <c r="H134" s="31">
        <v>1.4510000000000001</v>
      </c>
      <c r="I134" s="30">
        <v>32.369999999999997</v>
      </c>
      <c r="J134" s="30">
        <v>46.96</v>
      </c>
    </row>
    <row r="135" spans="1:10" ht="39" customHeight="1" x14ac:dyDescent="0.25">
      <c r="A135" s="33" t="s">
        <v>212</v>
      </c>
      <c r="B135" s="34" t="s">
        <v>548</v>
      </c>
      <c r="C135" s="33" t="s">
        <v>29</v>
      </c>
      <c r="D135" s="33" t="s">
        <v>547</v>
      </c>
      <c r="E135" s="154" t="s">
        <v>536</v>
      </c>
      <c r="F135" s="154"/>
      <c r="G135" s="32" t="s">
        <v>66</v>
      </c>
      <c r="H135" s="31">
        <v>0.18790000000000001</v>
      </c>
      <c r="I135" s="30">
        <v>22</v>
      </c>
      <c r="J135" s="30">
        <v>4.13</v>
      </c>
    </row>
    <row r="136" spans="1:10" ht="39" customHeight="1" x14ac:dyDescent="0.25">
      <c r="A136" s="33" t="s">
        <v>212</v>
      </c>
      <c r="B136" s="34" t="s">
        <v>546</v>
      </c>
      <c r="C136" s="33" t="s">
        <v>29</v>
      </c>
      <c r="D136" s="33" t="s">
        <v>545</v>
      </c>
      <c r="E136" s="154" t="s">
        <v>536</v>
      </c>
      <c r="F136" s="154"/>
      <c r="G136" s="32" t="s">
        <v>66</v>
      </c>
      <c r="H136" s="31">
        <v>2.6800000000000001E-2</v>
      </c>
      <c r="I136" s="30">
        <v>18.079999999999998</v>
      </c>
      <c r="J136" s="30">
        <v>0.48</v>
      </c>
    </row>
    <row r="137" spans="1:10" ht="24" customHeight="1" x14ac:dyDescent="0.25">
      <c r="A137" s="33" t="s">
        <v>212</v>
      </c>
      <c r="B137" s="34" t="s">
        <v>544</v>
      </c>
      <c r="C137" s="33" t="s">
        <v>29</v>
      </c>
      <c r="D137" s="33" t="s">
        <v>543</v>
      </c>
      <c r="E137" s="154" t="s">
        <v>227</v>
      </c>
      <c r="F137" s="154"/>
      <c r="G137" s="32" t="s">
        <v>47</v>
      </c>
      <c r="H137" s="31">
        <v>0.01</v>
      </c>
      <c r="I137" s="30">
        <v>51.49</v>
      </c>
      <c r="J137" s="30">
        <v>0.51</v>
      </c>
    </row>
    <row r="138" spans="1:10" ht="52.05" customHeight="1" x14ac:dyDescent="0.25">
      <c r="A138" s="33" t="s">
        <v>212</v>
      </c>
      <c r="B138" s="34" t="s">
        <v>542</v>
      </c>
      <c r="C138" s="33" t="s">
        <v>29</v>
      </c>
      <c r="D138" s="33" t="s">
        <v>541</v>
      </c>
      <c r="E138" s="154" t="s">
        <v>536</v>
      </c>
      <c r="F138" s="154"/>
      <c r="G138" s="32" t="s">
        <v>66</v>
      </c>
      <c r="H138" s="31">
        <v>0.16109999999999999</v>
      </c>
      <c r="I138" s="30">
        <v>148.86000000000001</v>
      </c>
      <c r="J138" s="30">
        <v>23.98</v>
      </c>
    </row>
    <row r="139" spans="1:10" ht="39" customHeight="1" x14ac:dyDescent="0.25">
      <c r="A139" s="33" t="s">
        <v>212</v>
      </c>
      <c r="B139" s="34" t="s">
        <v>612</v>
      </c>
      <c r="C139" s="33" t="s">
        <v>29</v>
      </c>
      <c r="D139" s="33" t="s">
        <v>611</v>
      </c>
      <c r="E139" s="154" t="s">
        <v>581</v>
      </c>
      <c r="F139" s="154"/>
      <c r="G139" s="32" t="s">
        <v>66</v>
      </c>
      <c r="H139" s="31">
        <v>2.6800000000000001E-2</v>
      </c>
      <c r="I139" s="30">
        <v>445.17</v>
      </c>
      <c r="J139" s="30">
        <v>11.93</v>
      </c>
    </row>
    <row r="140" spans="1:10" ht="39" customHeight="1" x14ac:dyDescent="0.25">
      <c r="A140" s="33" t="s">
        <v>212</v>
      </c>
      <c r="B140" s="34" t="s">
        <v>688</v>
      </c>
      <c r="C140" s="33" t="s">
        <v>29</v>
      </c>
      <c r="D140" s="33" t="s">
        <v>687</v>
      </c>
      <c r="E140" s="154" t="s">
        <v>581</v>
      </c>
      <c r="F140" s="154"/>
      <c r="G140" s="32" t="s">
        <v>66</v>
      </c>
      <c r="H140" s="31">
        <v>2.6800000000000001E-2</v>
      </c>
      <c r="I140" s="30">
        <v>175.87</v>
      </c>
      <c r="J140" s="30">
        <v>4.71</v>
      </c>
    </row>
    <row r="141" spans="1:10" ht="39" customHeight="1" x14ac:dyDescent="0.25">
      <c r="A141" s="33" t="s">
        <v>212</v>
      </c>
      <c r="B141" s="34" t="s">
        <v>535</v>
      </c>
      <c r="C141" s="33" t="s">
        <v>29</v>
      </c>
      <c r="D141" s="33" t="s">
        <v>534</v>
      </c>
      <c r="E141" s="154" t="s">
        <v>501</v>
      </c>
      <c r="F141" s="154"/>
      <c r="G141" s="32" t="s">
        <v>31</v>
      </c>
      <c r="H141" s="31">
        <v>0.1449</v>
      </c>
      <c r="I141" s="30">
        <v>144.22999999999999</v>
      </c>
      <c r="J141" s="30">
        <v>20.89</v>
      </c>
    </row>
    <row r="142" spans="1:10" ht="39" customHeight="1" x14ac:dyDescent="0.25">
      <c r="A142" s="33" t="s">
        <v>212</v>
      </c>
      <c r="B142" s="34" t="s">
        <v>533</v>
      </c>
      <c r="C142" s="33" t="s">
        <v>29</v>
      </c>
      <c r="D142" s="33" t="s">
        <v>532</v>
      </c>
      <c r="E142" s="154" t="s">
        <v>501</v>
      </c>
      <c r="F142" s="154"/>
      <c r="G142" s="32" t="s">
        <v>31</v>
      </c>
      <c r="H142" s="31">
        <v>0.1668</v>
      </c>
      <c r="I142" s="30">
        <v>147.84</v>
      </c>
      <c r="J142" s="30">
        <v>24.65</v>
      </c>
    </row>
    <row r="143" spans="1:10" ht="39" customHeight="1" x14ac:dyDescent="0.25">
      <c r="A143" s="33" t="s">
        <v>212</v>
      </c>
      <c r="B143" s="34" t="s">
        <v>527</v>
      </c>
      <c r="C143" s="33" t="s">
        <v>29</v>
      </c>
      <c r="D143" s="33" t="s">
        <v>526</v>
      </c>
      <c r="E143" s="154" t="s">
        <v>501</v>
      </c>
      <c r="F143" s="154"/>
      <c r="G143" s="32" t="s">
        <v>31</v>
      </c>
      <c r="H143" s="31">
        <v>0.22639999999999999</v>
      </c>
      <c r="I143" s="30">
        <v>176.44</v>
      </c>
      <c r="J143" s="30">
        <v>39.94</v>
      </c>
    </row>
    <row r="144" spans="1:10" ht="39" customHeight="1" x14ac:dyDescent="0.25">
      <c r="A144" s="33" t="s">
        <v>212</v>
      </c>
      <c r="B144" s="34" t="s">
        <v>525</v>
      </c>
      <c r="C144" s="33" t="s">
        <v>29</v>
      </c>
      <c r="D144" s="33" t="s">
        <v>524</v>
      </c>
      <c r="E144" s="154" t="s">
        <v>501</v>
      </c>
      <c r="F144" s="154"/>
      <c r="G144" s="32" t="s">
        <v>31</v>
      </c>
      <c r="H144" s="31">
        <v>0.17649999999999999</v>
      </c>
      <c r="I144" s="30">
        <v>230.67</v>
      </c>
      <c r="J144" s="30">
        <v>40.71</v>
      </c>
    </row>
    <row r="145" spans="1:10" ht="52.05" customHeight="1" x14ac:dyDescent="0.25">
      <c r="A145" s="49" t="s">
        <v>220</v>
      </c>
      <c r="B145" s="50" t="s">
        <v>607</v>
      </c>
      <c r="C145" s="49" t="s">
        <v>29</v>
      </c>
      <c r="D145" s="49" t="s">
        <v>606</v>
      </c>
      <c r="E145" s="155" t="s">
        <v>221</v>
      </c>
      <c r="F145" s="155"/>
      <c r="G145" s="48" t="s">
        <v>79</v>
      </c>
      <c r="H145" s="47">
        <v>2.6800000000000001E-2</v>
      </c>
      <c r="I145" s="46">
        <v>72.900000000000006</v>
      </c>
      <c r="J145" s="46">
        <v>1.95</v>
      </c>
    </row>
    <row r="146" spans="1:10" ht="25.95" customHeight="1" x14ac:dyDescent="0.25">
      <c r="A146" s="49" t="s">
        <v>220</v>
      </c>
      <c r="B146" s="50" t="s">
        <v>515</v>
      </c>
      <c r="C146" s="49" t="s">
        <v>29</v>
      </c>
      <c r="D146" s="49" t="s">
        <v>514</v>
      </c>
      <c r="E146" s="155" t="s">
        <v>221</v>
      </c>
      <c r="F146" s="155"/>
      <c r="G146" s="48" t="s">
        <v>66</v>
      </c>
      <c r="H146" s="47">
        <v>2.6800000000000001E-2</v>
      </c>
      <c r="I146" s="46">
        <v>235.37</v>
      </c>
      <c r="J146" s="46">
        <v>6.3</v>
      </c>
    </row>
    <row r="147" spans="1:10" ht="25.95" customHeight="1" x14ac:dyDescent="0.25">
      <c r="A147" s="49" t="s">
        <v>220</v>
      </c>
      <c r="B147" s="50" t="s">
        <v>513</v>
      </c>
      <c r="C147" s="49" t="s">
        <v>29</v>
      </c>
      <c r="D147" s="49" t="s">
        <v>512</v>
      </c>
      <c r="E147" s="155" t="s">
        <v>221</v>
      </c>
      <c r="F147" s="155"/>
      <c r="G147" s="48" t="s">
        <v>66</v>
      </c>
      <c r="H147" s="47">
        <v>2.6800000000000001E-2</v>
      </c>
      <c r="I147" s="46">
        <v>227.61</v>
      </c>
      <c r="J147" s="46">
        <v>6.09</v>
      </c>
    </row>
    <row r="148" spans="1:10" ht="39" customHeight="1" x14ac:dyDescent="0.25">
      <c r="A148" s="49" t="s">
        <v>220</v>
      </c>
      <c r="B148" s="50" t="s">
        <v>509</v>
      </c>
      <c r="C148" s="49" t="s">
        <v>29</v>
      </c>
      <c r="D148" s="49" t="s">
        <v>508</v>
      </c>
      <c r="E148" s="155" t="s">
        <v>221</v>
      </c>
      <c r="F148" s="155"/>
      <c r="G148" s="48" t="s">
        <v>31</v>
      </c>
      <c r="H148" s="47">
        <v>1</v>
      </c>
      <c r="I148" s="46">
        <v>88.79</v>
      </c>
      <c r="J148" s="46">
        <v>88.79</v>
      </c>
    </row>
    <row r="149" spans="1:10" ht="39" customHeight="1" x14ac:dyDescent="0.25">
      <c r="A149" s="49" t="s">
        <v>220</v>
      </c>
      <c r="B149" s="50" t="s">
        <v>686</v>
      </c>
      <c r="C149" s="49" t="s">
        <v>29</v>
      </c>
      <c r="D149" s="49" t="s">
        <v>685</v>
      </c>
      <c r="E149" s="155" t="s">
        <v>256</v>
      </c>
      <c r="F149" s="155"/>
      <c r="G149" s="48" t="s">
        <v>72</v>
      </c>
      <c r="H149" s="47">
        <v>1.2782</v>
      </c>
      <c r="I149" s="46">
        <v>2.95</v>
      </c>
      <c r="J149" s="46">
        <v>3.77</v>
      </c>
    </row>
    <row r="150" spans="1:10" x14ac:dyDescent="0.25">
      <c r="A150" s="29"/>
      <c r="B150" s="29"/>
      <c r="C150" s="29"/>
      <c r="D150" s="29"/>
      <c r="E150" s="29" t="s">
        <v>208</v>
      </c>
      <c r="F150" s="28">
        <v>62.282128747385542</v>
      </c>
      <c r="G150" s="29" t="s">
        <v>207</v>
      </c>
      <c r="H150" s="28">
        <v>71.72</v>
      </c>
      <c r="I150" s="29" t="s">
        <v>206</v>
      </c>
      <c r="J150" s="28">
        <v>134</v>
      </c>
    </row>
    <row r="151" spans="1:10" x14ac:dyDescent="0.25">
      <c r="A151" s="29"/>
      <c r="B151" s="29"/>
      <c r="C151" s="29"/>
      <c r="D151" s="29"/>
      <c r="E151" s="29" t="s">
        <v>205</v>
      </c>
      <c r="F151" s="28">
        <v>159.86000000000001</v>
      </c>
      <c r="G151" s="29"/>
      <c r="H151" s="148" t="s">
        <v>204</v>
      </c>
      <c r="I151" s="148"/>
      <c r="J151" s="28">
        <v>776.87</v>
      </c>
    </row>
    <row r="152" spans="1:10" ht="30" customHeight="1" thickBot="1" x14ac:dyDescent="0.3">
      <c r="A152" s="22"/>
      <c r="B152" s="22"/>
      <c r="C152" s="22"/>
      <c r="D152" s="22"/>
      <c r="E152" s="22"/>
      <c r="F152" s="22"/>
      <c r="G152" s="22" t="s">
        <v>203</v>
      </c>
      <c r="H152" s="27">
        <v>7.5</v>
      </c>
      <c r="I152" s="22" t="s">
        <v>202</v>
      </c>
      <c r="J152" s="23">
        <v>5826.5741734200001</v>
      </c>
    </row>
    <row r="153" spans="1:10" ht="1.05" customHeight="1" thickTop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</row>
    <row r="154" spans="1:10" ht="18" customHeight="1" x14ac:dyDescent="0.25">
      <c r="A154" s="42" t="s">
        <v>38</v>
      </c>
      <c r="B154" s="40" t="s">
        <v>7</v>
      </c>
      <c r="C154" s="42" t="s">
        <v>8</v>
      </c>
      <c r="D154" s="42" t="s">
        <v>9</v>
      </c>
      <c r="E154" s="143" t="s">
        <v>216</v>
      </c>
      <c r="F154" s="143"/>
      <c r="G154" s="41" t="s">
        <v>10</v>
      </c>
      <c r="H154" s="40" t="s">
        <v>11</v>
      </c>
      <c r="I154" s="40" t="s">
        <v>12</v>
      </c>
      <c r="J154" s="40" t="s">
        <v>14</v>
      </c>
    </row>
    <row r="155" spans="1:10" ht="39" customHeight="1" x14ac:dyDescent="0.25">
      <c r="A155" s="38" t="s">
        <v>215</v>
      </c>
      <c r="B155" s="39" t="s">
        <v>39</v>
      </c>
      <c r="C155" s="38" t="s">
        <v>29</v>
      </c>
      <c r="D155" s="38" t="s">
        <v>40</v>
      </c>
      <c r="E155" s="153" t="s">
        <v>501</v>
      </c>
      <c r="F155" s="153"/>
      <c r="G155" s="37" t="s">
        <v>31</v>
      </c>
      <c r="H155" s="36">
        <v>1</v>
      </c>
      <c r="I155" s="35">
        <f>'Orçamento Sintético '!G12</f>
        <v>1028.28</v>
      </c>
      <c r="J155" s="35">
        <f>I155</f>
        <v>1028.28</v>
      </c>
    </row>
    <row r="156" spans="1:10" ht="25.95" customHeight="1" x14ac:dyDescent="0.25">
      <c r="A156" s="33" t="s">
        <v>212</v>
      </c>
      <c r="B156" s="34" t="s">
        <v>684</v>
      </c>
      <c r="C156" s="33" t="s">
        <v>29</v>
      </c>
      <c r="D156" s="33" t="s">
        <v>683</v>
      </c>
      <c r="E156" s="154" t="s">
        <v>581</v>
      </c>
      <c r="F156" s="154"/>
      <c r="G156" s="32" t="s">
        <v>66</v>
      </c>
      <c r="H156" s="31">
        <v>6.9599999999999995E-2</v>
      </c>
      <c r="I156" s="30">
        <v>94.85</v>
      </c>
      <c r="J156" s="30">
        <v>6.6</v>
      </c>
    </row>
    <row r="157" spans="1:10" ht="39" customHeight="1" x14ac:dyDescent="0.25">
      <c r="A157" s="33" t="s">
        <v>212</v>
      </c>
      <c r="B157" s="34" t="s">
        <v>593</v>
      </c>
      <c r="C157" s="33" t="s">
        <v>29</v>
      </c>
      <c r="D157" s="33" t="s">
        <v>592</v>
      </c>
      <c r="E157" s="154" t="s">
        <v>378</v>
      </c>
      <c r="F157" s="154"/>
      <c r="G157" s="32" t="s">
        <v>47</v>
      </c>
      <c r="H157" s="31">
        <v>2.86E-2</v>
      </c>
      <c r="I157" s="30">
        <v>872.32</v>
      </c>
      <c r="J157" s="30">
        <v>24.94</v>
      </c>
    </row>
    <row r="158" spans="1:10" ht="39" customHeight="1" x14ac:dyDescent="0.25">
      <c r="A158" s="33" t="s">
        <v>212</v>
      </c>
      <c r="B158" s="34" t="s">
        <v>591</v>
      </c>
      <c r="C158" s="33" t="s">
        <v>29</v>
      </c>
      <c r="D158" s="33" t="s">
        <v>590</v>
      </c>
      <c r="E158" s="154" t="s">
        <v>536</v>
      </c>
      <c r="F158" s="154"/>
      <c r="G158" s="32" t="s">
        <v>66</v>
      </c>
      <c r="H158" s="31">
        <v>1.7399999999999999E-2</v>
      </c>
      <c r="I158" s="30">
        <v>75.52</v>
      </c>
      <c r="J158" s="30">
        <v>1.31</v>
      </c>
    </row>
    <row r="159" spans="1:10" ht="39" customHeight="1" x14ac:dyDescent="0.25">
      <c r="A159" s="33" t="s">
        <v>212</v>
      </c>
      <c r="B159" s="34" t="s">
        <v>589</v>
      </c>
      <c r="C159" s="33" t="s">
        <v>29</v>
      </c>
      <c r="D159" s="33" t="s">
        <v>588</v>
      </c>
      <c r="E159" s="154" t="s">
        <v>536</v>
      </c>
      <c r="F159" s="154"/>
      <c r="G159" s="32" t="s">
        <v>66</v>
      </c>
      <c r="H159" s="31">
        <v>0.10440000000000001</v>
      </c>
      <c r="I159" s="30">
        <v>27.36</v>
      </c>
      <c r="J159" s="30">
        <v>2.85</v>
      </c>
    </row>
    <row r="160" spans="1:10" ht="52.05" customHeight="1" x14ac:dyDescent="0.25">
      <c r="A160" s="33" t="s">
        <v>212</v>
      </c>
      <c r="B160" s="34" t="s">
        <v>682</v>
      </c>
      <c r="C160" s="33" t="s">
        <v>29</v>
      </c>
      <c r="D160" s="33" t="s">
        <v>681</v>
      </c>
      <c r="E160" s="154" t="s">
        <v>680</v>
      </c>
      <c r="F160" s="154"/>
      <c r="G160" s="32" t="s">
        <v>31</v>
      </c>
      <c r="H160" s="31">
        <v>0.46750000000000003</v>
      </c>
      <c r="I160" s="30">
        <v>92.59</v>
      </c>
      <c r="J160" s="30">
        <v>43.28</v>
      </c>
    </row>
    <row r="161" spans="1:10" ht="25.95" customHeight="1" x14ac:dyDescent="0.25">
      <c r="A161" s="33" t="s">
        <v>212</v>
      </c>
      <c r="B161" s="34" t="s">
        <v>679</v>
      </c>
      <c r="C161" s="33" t="s">
        <v>29</v>
      </c>
      <c r="D161" s="33" t="s">
        <v>678</v>
      </c>
      <c r="E161" s="154" t="s">
        <v>581</v>
      </c>
      <c r="F161" s="154"/>
      <c r="G161" s="32" t="s">
        <v>66</v>
      </c>
      <c r="H161" s="31">
        <v>5.2200000000000003E-2</v>
      </c>
      <c r="I161" s="30">
        <v>474.89</v>
      </c>
      <c r="J161" s="30">
        <v>24.78</v>
      </c>
    </row>
    <row r="162" spans="1:10" ht="64.95" customHeight="1" x14ac:dyDescent="0.25">
      <c r="A162" s="33" t="s">
        <v>212</v>
      </c>
      <c r="B162" s="34" t="s">
        <v>677</v>
      </c>
      <c r="C162" s="33" t="s">
        <v>29</v>
      </c>
      <c r="D162" s="33" t="s">
        <v>676</v>
      </c>
      <c r="E162" s="154" t="s">
        <v>581</v>
      </c>
      <c r="F162" s="154"/>
      <c r="G162" s="32" t="s">
        <v>66</v>
      </c>
      <c r="H162" s="31">
        <v>5.2200000000000003E-2</v>
      </c>
      <c r="I162" s="30">
        <v>250.3</v>
      </c>
      <c r="J162" s="30">
        <v>13.06</v>
      </c>
    </row>
    <row r="163" spans="1:10" ht="52.05" customHeight="1" x14ac:dyDescent="0.25">
      <c r="A163" s="33" t="s">
        <v>212</v>
      </c>
      <c r="B163" s="34" t="s">
        <v>675</v>
      </c>
      <c r="C163" s="33" t="s">
        <v>29</v>
      </c>
      <c r="D163" s="33" t="s">
        <v>674</v>
      </c>
      <c r="E163" s="154" t="s">
        <v>663</v>
      </c>
      <c r="F163" s="154"/>
      <c r="G163" s="32" t="s">
        <v>31</v>
      </c>
      <c r="H163" s="31">
        <v>0.18940000000000001</v>
      </c>
      <c r="I163" s="30">
        <v>28.98</v>
      </c>
      <c r="J163" s="30">
        <v>5.48</v>
      </c>
    </row>
    <row r="164" spans="1:10" ht="52.05" customHeight="1" x14ac:dyDescent="0.25">
      <c r="A164" s="33" t="s">
        <v>212</v>
      </c>
      <c r="B164" s="34" t="s">
        <v>673</v>
      </c>
      <c r="C164" s="33" t="s">
        <v>29</v>
      </c>
      <c r="D164" s="33" t="s">
        <v>672</v>
      </c>
      <c r="E164" s="154" t="s">
        <v>663</v>
      </c>
      <c r="F164" s="154"/>
      <c r="G164" s="32" t="s">
        <v>31</v>
      </c>
      <c r="H164" s="31">
        <v>0.23400000000000001</v>
      </c>
      <c r="I164" s="30">
        <v>60.43</v>
      </c>
      <c r="J164" s="30">
        <v>14.14</v>
      </c>
    </row>
    <row r="165" spans="1:10" ht="52.05" customHeight="1" x14ac:dyDescent="0.25">
      <c r="A165" s="33" t="s">
        <v>212</v>
      </c>
      <c r="B165" s="34" t="s">
        <v>671</v>
      </c>
      <c r="C165" s="33" t="s">
        <v>29</v>
      </c>
      <c r="D165" s="33" t="s">
        <v>670</v>
      </c>
      <c r="E165" s="154" t="s">
        <v>663</v>
      </c>
      <c r="F165" s="154"/>
      <c r="G165" s="32" t="s">
        <v>31</v>
      </c>
      <c r="H165" s="31">
        <v>0.76790000000000003</v>
      </c>
      <c r="I165" s="30">
        <v>10.11</v>
      </c>
      <c r="J165" s="30">
        <v>7.76</v>
      </c>
    </row>
    <row r="166" spans="1:10" ht="52.05" customHeight="1" x14ac:dyDescent="0.25">
      <c r="A166" s="33" t="s">
        <v>212</v>
      </c>
      <c r="B166" s="34" t="s">
        <v>669</v>
      </c>
      <c r="C166" s="33" t="s">
        <v>29</v>
      </c>
      <c r="D166" s="33" t="s">
        <v>668</v>
      </c>
      <c r="E166" s="154" t="s">
        <v>663</v>
      </c>
      <c r="F166" s="154"/>
      <c r="G166" s="32" t="s">
        <v>31</v>
      </c>
      <c r="H166" s="31">
        <v>0.1681</v>
      </c>
      <c r="I166" s="30">
        <v>12.65</v>
      </c>
      <c r="J166" s="30">
        <v>2.12</v>
      </c>
    </row>
    <row r="167" spans="1:10" ht="25.95" customHeight="1" x14ac:dyDescent="0.25">
      <c r="A167" s="33" t="s">
        <v>212</v>
      </c>
      <c r="B167" s="34" t="s">
        <v>587</v>
      </c>
      <c r="C167" s="33" t="s">
        <v>29</v>
      </c>
      <c r="D167" s="33" t="s">
        <v>586</v>
      </c>
      <c r="E167" s="154" t="s">
        <v>397</v>
      </c>
      <c r="F167" s="154"/>
      <c r="G167" s="32" t="s">
        <v>31</v>
      </c>
      <c r="H167" s="31">
        <v>2.4441999999999999</v>
      </c>
      <c r="I167" s="30">
        <v>12.4</v>
      </c>
      <c r="J167" s="30">
        <v>30.3</v>
      </c>
    </row>
    <row r="168" spans="1:10" ht="64.95" customHeight="1" x14ac:dyDescent="0.25">
      <c r="A168" s="33" t="s">
        <v>212</v>
      </c>
      <c r="B168" s="34" t="s">
        <v>667</v>
      </c>
      <c r="C168" s="33" t="s">
        <v>29</v>
      </c>
      <c r="D168" s="33" t="s">
        <v>666</v>
      </c>
      <c r="E168" s="154" t="s">
        <v>608</v>
      </c>
      <c r="F168" s="154"/>
      <c r="G168" s="32" t="s">
        <v>31</v>
      </c>
      <c r="H168" s="31">
        <v>0.46279999999999999</v>
      </c>
      <c r="I168" s="30">
        <v>55.32</v>
      </c>
      <c r="J168" s="30">
        <v>25.6</v>
      </c>
    </row>
    <row r="169" spans="1:10" ht="64.95" customHeight="1" x14ac:dyDescent="0.25">
      <c r="A169" s="33" t="s">
        <v>212</v>
      </c>
      <c r="B169" s="34" t="s">
        <v>665</v>
      </c>
      <c r="C169" s="33" t="s">
        <v>29</v>
      </c>
      <c r="D169" s="33" t="s">
        <v>664</v>
      </c>
      <c r="E169" s="154" t="s">
        <v>663</v>
      </c>
      <c r="F169" s="154"/>
      <c r="G169" s="32" t="s">
        <v>31</v>
      </c>
      <c r="H169" s="31">
        <v>0.76790000000000003</v>
      </c>
      <c r="I169" s="30">
        <v>42.5</v>
      </c>
      <c r="J169" s="30">
        <v>32.630000000000003</v>
      </c>
    </row>
    <row r="170" spans="1:10" ht="39" customHeight="1" x14ac:dyDescent="0.25">
      <c r="A170" s="33" t="s">
        <v>212</v>
      </c>
      <c r="B170" s="34" t="s">
        <v>662</v>
      </c>
      <c r="C170" s="33" t="s">
        <v>29</v>
      </c>
      <c r="D170" s="33" t="s">
        <v>661</v>
      </c>
      <c r="E170" s="154" t="s">
        <v>581</v>
      </c>
      <c r="F170" s="154"/>
      <c r="G170" s="32" t="s">
        <v>66</v>
      </c>
      <c r="H170" s="31">
        <v>6.9599999999999995E-2</v>
      </c>
      <c r="I170" s="30">
        <v>18.75</v>
      </c>
      <c r="J170" s="30">
        <v>1.3</v>
      </c>
    </row>
    <row r="171" spans="1:10" ht="39" customHeight="1" x14ac:dyDescent="0.25">
      <c r="A171" s="33" t="s">
        <v>212</v>
      </c>
      <c r="B171" s="34" t="s">
        <v>660</v>
      </c>
      <c r="C171" s="33" t="s">
        <v>29</v>
      </c>
      <c r="D171" s="33" t="s">
        <v>659</v>
      </c>
      <c r="E171" s="154" t="s">
        <v>581</v>
      </c>
      <c r="F171" s="154"/>
      <c r="G171" s="32" t="s">
        <v>72</v>
      </c>
      <c r="H171" s="31">
        <v>0.16309999999999999</v>
      </c>
      <c r="I171" s="30">
        <v>21.62</v>
      </c>
      <c r="J171" s="30">
        <v>3.52</v>
      </c>
    </row>
    <row r="172" spans="1:10" ht="39" customHeight="1" x14ac:dyDescent="0.25">
      <c r="A172" s="33" t="s">
        <v>212</v>
      </c>
      <c r="B172" s="34" t="s">
        <v>658</v>
      </c>
      <c r="C172" s="33" t="s">
        <v>29</v>
      </c>
      <c r="D172" s="33" t="s">
        <v>657</v>
      </c>
      <c r="E172" s="154" t="s">
        <v>581</v>
      </c>
      <c r="F172" s="154"/>
      <c r="G172" s="32" t="s">
        <v>72</v>
      </c>
      <c r="H172" s="31">
        <v>0.2235</v>
      </c>
      <c r="I172" s="30">
        <v>27.19</v>
      </c>
      <c r="J172" s="30">
        <v>6.07</v>
      </c>
    </row>
    <row r="173" spans="1:10" ht="39" customHeight="1" x14ac:dyDescent="0.25">
      <c r="A173" s="33" t="s">
        <v>212</v>
      </c>
      <c r="B173" s="34" t="s">
        <v>656</v>
      </c>
      <c r="C173" s="33" t="s">
        <v>29</v>
      </c>
      <c r="D173" s="33" t="s">
        <v>655</v>
      </c>
      <c r="E173" s="154" t="s">
        <v>581</v>
      </c>
      <c r="F173" s="154"/>
      <c r="G173" s="32" t="s">
        <v>72</v>
      </c>
      <c r="H173" s="31">
        <v>4.7E-2</v>
      </c>
      <c r="I173" s="30">
        <v>37.89</v>
      </c>
      <c r="J173" s="30">
        <v>1.78</v>
      </c>
    </row>
    <row r="174" spans="1:10" ht="52.05" customHeight="1" x14ac:dyDescent="0.25">
      <c r="A174" s="33" t="s">
        <v>212</v>
      </c>
      <c r="B174" s="34" t="s">
        <v>654</v>
      </c>
      <c r="C174" s="33" t="s">
        <v>29</v>
      </c>
      <c r="D174" s="33" t="s">
        <v>653</v>
      </c>
      <c r="E174" s="154" t="s">
        <v>581</v>
      </c>
      <c r="F174" s="154"/>
      <c r="G174" s="32" t="s">
        <v>66</v>
      </c>
      <c r="H174" s="31">
        <v>0.17399999999999999</v>
      </c>
      <c r="I174" s="30">
        <v>10.28</v>
      </c>
      <c r="J174" s="30">
        <v>1.78</v>
      </c>
    </row>
    <row r="175" spans="1:10" ht="52.05" customHeight="1" x14ac:dyDescent="0.25">
      <c r="A175" s="33" t="s">
        <v>212</v>
      </c>
      <c r="B175" s="34" t="s">
        <v>652</v>
      </c>
      <c r="C175" s="33" t="s">
        <v>29</v>
      </c>
      <c r="D175" s="33" t="s">
        <v>651</v>
      </c>
      <c r="E175" s="154" t="s">
        <v>581</v>
      </c>
      <c r="F175" s="154"/>
      <c r="G175" s="32" t="s">
        <v>66</v>
      </c>
      <c r="H175" s="31">
        <v>1.7399999999999999E-2</v>
      </c>
      <c r="I175" s="30">
        <v>15.47</v>
      </c>
      <c r="J175" s="30">
        <v>0.26</v>
      </c>
    </row>
    <row r="176" spans="1:10" ht="52.05" customHeight="1" x14ac:dyDescent="0.25">
      <c r="A176" s="33" t="s">
        <v>212</v>
      </c>
      <c r="B176" s="34" t="s">
        <v>650</v>
      </c>
      <c r="C176" s="33" t="s">
        <v>29</v>
      </c>
      <c r="D176" s="33" t="s">
        <v>649</v>
      </c>
      <c r="E176" s="154" t="s">
        <v>581</v>
      </c>
      <c r="F176" s="154"/>
      <c r="G176" s="32" t="s">
        <v>66</v>
      </c>
      <c r="H176" s="31">
        <v>5.2200000000000003E-2</v>
      </c>
      <c r="I176" s="30">
        <v>42.62</v>
      </c>
      <c r="J176" s="30">
        <v>2.2200000000000002</v>
      </c>
    </row>
    <row r="177" spans="1:10" ht="52.05" customHeight="1" x14ac:dyDescent="0.25">
      <c r="A177" s="33" t="s">
        <v>212</v>
      </c>
      <c r="B177" s="34" t="s">
        <v>648</v>
      </c>
      <c r="C177" s="33" t="s">
        <v>29</v>
      </c>
      <c r="D177" s="33" t="s">
        <v>647</v>
      </c>
      <c r="E177" s="154" t="s">
        <v>581</v>
      </c>
      <c r="F177" s="154"/>
      <c r="G177" s="32" t="s">
        <v>66</v>
      </c>
      <c r="H177" s="31">
        <v>1.7399999999999999E-2</v>
      </c>
      <c r="I177" s="30">
        <v>24.83</v>
      </c>
      <c r="J177" s="30">
        <v>0.43</v>
      </c>
    </row>
    <row r="178" spans="1:10" ht="52.05" customHeight="1" x14ac:dyDescent="0.25">
      <c r="A178" s="33" t="s">
        <v>212</v>
      </c>
      <c r="B178" s="34" t="s">
        <v>646</v>
      </c>
      <c r="C178" s="33" t="s">
        <v>29</v>
      </c>
      <c r="D178" s="33" t="s">
        <v>645</v>
      </c>
      <c r="E178" s="154" t="s">
        <v>581</v>
      </c>
      <c r="F178" s="154"/>
      <c r="G178" s="32" t="s">
        <v>66</v>
      </c>
      <c r="H178" s="31">
        <v>0.17399999999999999</v>
      </c>
      <c r="I178" s="30">
        <v>155.29</v>
      </c>
      <c r="J178" s="30">
        <v>27.02</v>
      </c>
    </row>
    <row r="179" spans="1:10" ht="39" customHeight="1" x14ac:dyDescent="0.25">
      <c r="A179" s="33" t="s">
        <v>212</v>
      </c>
      <c r="B179" s="34" t="s">
        <v>644</v>
      </c>
      <c r="C179" s="33" t="s">
        <v>29</v>
      </c>
      <c r="D179" s="33" t="s">
        <v>643</v>
      </c>
      <c r="E179" s="154" t="s">
        <v>581</v>
      </c>
      <c r="F179" s="154"/>
      <c r="G179" s="32" t="s">
        <v>66</v>
      </c>
      <c r="H179" s="31">
        <v>6.9599999999999995E-2</v>
      </c>
      <c r="I179" s="30">
        <v>48.69</v>
      </c>
      <c r="J179" s="30">
        <v>3.38</v>
      </c>
    </row>
    <row r="180" spans="1:10" ht="25.95" customHeight="1" x14ac:dyDescent="0.25">
      <c r="A180" s="33" t="s">
        <v>212</v>
      </c>
      <c r="B180" s="34" t="s">
        <v>642</v>
      </c>
      <c r="C180" s="33" t="s">
        <v>29</v>
      </c>
      <c r="D180" s="33" t="s">
        <v>641</v>
      </c>
      <c r="E180" s="154" t="s">
        <v>581</v>
      </c>
      <c r="F180" s="154"/>
      <c r="G180" s="32" t="s">
        <v>72</v>
      </c>
      <c r="H180" s="31">
        <v>7.22E-2</v>
      </c>
      <c r="I180" s="30">
        <v>14.9</v>
      </c>
      <c r="J180" s="30">
        <v>1.07</v>
      </c>
    </row>
    <row r="181" spans="1:10" ht="39" customHeight="1" x14ac:dyDescent="0.25">
      <c r="A181" s="33" t="s">
        <v>212</v>
      </c>
      <c r="B181" s="34" t="s">
        <v>640</v>
      </c>
      <c r="C181" s="33" t="s">
        <v>29</v>
      </c>
      <c r="D181" s="33" t="s">
        <v>639</v>
      </c>
      <c r="E181" s="154" t="s">
        <v>581</v>
      </c>
      <c r="F181" s="154"/>
      <c r="G181" s="32" t="s">
        <v>72</v>
      </c>
      <c r="H181" s="31">
        <v>7.22E-2</v>
      </c>
      <c r="I181" s="30">
        <v>14.84</v>
      </c>
      <c r="J181" s="30">
        <v>1.07</v>
      </c>
    </row>
    <row r="182" spans="1:10" ht="39" customHeight="1" x14ac:dyDescent="0.25">
      <c r="A182" s="33" t="s">
        <v>212</v>
      </c>
      <c r="B182" s="34" t="s">
        <v>638</v>
      </c>
      <c r="C182" s="33" t="s">
        <v>29</v>
      </c>
      <c r="D182" s="33" t="s">
        <v>637</v>
      </c>
      <c r="E182" s="154" t="s">
        <v>553</v>
      </c>
      <c r="F182" s="154"/>
      <c r="G182" s="32" t="s">
        <v>66</v>
      </c>
      <c r="H182" s="31">
        <v>3.4799999999999998E-2</v>
      </c>
      <c r="I182" s="30">
        <v>414.65</v>
      </c>
      <c r="J182" s="30">
        <v>14.42</v>
      </c>
    </row>
    <row r="183" spans="1:10" ht="64.95" customHeight="1" x14ac:dyDescent="0.25">
      <c r="A183" s="33" t="s">
        <v>212</v>
      </c>
      <c r="B183" s="34" t="s">
        <v>585</v>
      </c>
      <c r="C183" s="33" t="s">
        <v>29</v>
      </c>
      <c r="D183" s="33" t="s">
        <v>584</v>
      </c>
      <c r="E183" s="154" t="s">
        <v>581</v>
      </c>
      <c r="F183" s="154"/>
      <c r="G183" s="32" t="s">
        <v>72</v>
      </c>
      <c r="H183" s="31">
        <v>0.4612</v>
      </c>
      <c r="I183" s="30">
        <v>3.44</v>
      </c>
      <c r="J183" s="30">
        <v>1.58</v>
      </c>
    </row>
    <row r="184" spans="1:10" ht="52.05" customHeight="1" x14ac:dyDescent="0.25">
      <c r="A184" s="33" t="s">
        <v>212</v>
      </c>
      <c r="B184" s="34" t="s">
        <v>583</v>
      </c>
      <c r="C184" s="33" t="s">
        <v>29</v>
      </c>
      <c r="D184" s="33" t="s">
        <v>582</v>
      </c>
      <c r="E184" s="154" t="s">
        <v>581</v>
      </c>
      <c r="F184" s="154"/>
      <c r="G184" s="32" t="s">
        <v>72</v>
      </c>
      <c r="H184" s="31">
        <v>0.1827</v>
      </c>
      <c r="I184" s="30">
        <v>1.74</v>
      </c>
      <c r="J184" s="30">
        <v>0.31</v>
      </c>
    </row>
    <row r="185" spans="1:10" ht="39" customHeight="1" x14ac:dyDescent="0.25">
      <c r="A185" s="33" t="s">
        <v>212</v>
      </c>
      <c r="B185" s="34" t="s">
        <v>636</v>
      </c>
      <c r="C185" s="33" t="s">
        <v>29</v>
      </c>
      <c r="D185" s="33" t="s">
        <v>635</v>
      </c>
      <c r="E185" s="154" t="s">
        <v>553</v>
      </c>
      <c r="F185" s="154"/>
      <c r="G185" s="32" t="s">
        <v>66</v>
      </c>
      <c r="H185" s="31">
        <v>5.2200000000000003E-2</v>
      </c>
      <c r="I185" s="30">
        <v>112.27</v>
      </c>
      <c r="J185" s="30">
        <v>5.86</v>
      </c>
    </row>
    <row r="186" spans="1:10" ht="39" customHeight="1" x14ac:dyDescent="0.25">
      <c r="A186" s="33" t="s">
        <v>212</v>
      </c>
      <c r="B186" s="34" t="s">
        <v>578</v>
      </c>
      <c r="C186" s="33" t="s">
        <v>29</v>
      </c>
      <c r="D186" s="33" t="s">
        <v>577</v>
      </c>
      <c r="E186" s="154" t="s">
        <v>536</v>
      </c>
      <c r="F186" s="154"/>
      <c r="G186" s="32" t="s">
        <v>72</v>
      </c>
      <c r="H186" s="31">
        <v>0.33069999999999999</v>
      </c>
      <c r="I186" s="30">
        <v>9.24</v>
      </c>
      <c r="J186" s="30">
        <v>3.05</v>
      </c>
    </row>
    <row r="187" spans="1:10" ht="39" customHeight="1" x14ac:dyDescent="0.25">
      <c r="A187" s="33" t="s">
        <v>212</v>
      </c>
      <c r="B187" s="34" t="s">
        <v>634</v>
      </c>
      <c r="C187" s="33" t="s">
        <v>29</v>
      </c>
      <c r="D187" s="33" t="s">
        <v>633</v>
      </c>
      <c r="E187" s="154" t="s">
        <v>536</v>
      </c>
      <c r="F187" s="154"/>
      <c r="G187" s="32" t="s">
        <v>72</v>
      </c>
      <c r="H187" s="31">
        <v>0.1305</v>
      </c>
      <c r="I187" s="30">
        <v>10.86</v>
      </c>
      <c r="J187" s="30">
        <v>1.41</v>
      </c>
    </row>
    <row r="188" spans="1:10" ht="39" customHeight="1" x14ac:dyDescent="0.25">
      <c r="A188" s="33" t="s">
        <v>212</v>
      </c>
      <c r="B188" s="34" t="s">
        <v>576</v>
      </c>
      <c r="C188" s="33" t="s">
        <v>29</v>
      </c>
      <c r="D188" s="33" t="s">
        <v>575</v>
      </c>
      <c r="E188" s="154" t="s">
        <v>536</v>
      </c>
      <c r="F188" s="154"/>
      <c r="G188" s="32" t="s">
        <v>72</v>
      </c>
      <c r="H188" s="31">
        <v>0.15659999999999999</v>
      </c>
      <c r="I188" s="30">
        <v>12.33</v>
      </c>
      <c r="J188" s="30">
        <v>1.93</v>
      </c>
    </row>
    <row r="189" spans="1:10" ht="39" customHeight="1" x14ac:dyDescent="0.25">
      <c r="A189" s="33" t="s">
        <v>212</v>
      </c>
      <c r="B189" s="34" t="s">
        <v>632</v>
      </c>
      <c r="C189" s="33" t="s">
        <v>29</v>
      </c>
      <c r="D189" s="33" t="s">
        <v>631</v>
      </c>
      <c r="E189" s="154" t="s">
        <v>536</v>
      </c>
      <c r="F189" s="154"/>
      <c r="G189" s="32" t="s">
        <v>72</v>
      </c>
      <c r="H189" s="31">
        <v>2.6100000000000002E-2</v>
      </c>
      <c r="I189" s="30">
        <v>13.95</v>
      </c>
      <c r="J189" s="30">
        <v>0.36</v>
      </c>
    </row>
    <row r="190" spans="1:10" ht="39" customHeight="1" x14ac:dyDescent="0.25">
      <c r="A190" s="33" t="s">
        <v>212</v>
      </c>
      <c r="B190" s="34" t="s">
        <v>630</v>
      </c>
      <c r="C190" s="33" t="s">
        <v>29</v>
      </c>
      <c r="D190" s="33" t="s">
        <v>629</v>
      </c>
      <c r="E190" s="154" t="s">
        <v>536</v>
      </c>
      <c r="F190" s="154"/>
      <c r="G190" s="32" t="s">
        <v>66</v>
      </c>
      <c r="H190" s="31">
        <v>3.4799999999999998E-2</v>
      </c>
      <c r="I190" s="30">
        <v>8.35</v>
      </c>
      <c r="J190" s="30">
        <v>0.28999999999999998</v>
      </c>
    </row>
    <row r="191" spans="1:10" ht="39" customHeight="1" x14ac:dyDescent="0.25">
      <c r="A191" s="33" t="s">
        <v>212</v>
      </c>
      <c r="B191" s="34" t="s">
        <v>628</v>
      </c>
      <c r="C191" s="33" t="s">
        <v>29</v>
      </c>
      <c r="D191" s="33" t="s">
        <v>627</v>
      </c>
      <c r="E191" s="154" t="s">
        <v>536</v>
      </c>
      <c r="F191" s="154"/>
      <c r="G191" s="32" t="s">
        <v>66</v>
      </c>
      <c r="H191" s="31">
        <v>3.4799999999999998E-2</v>
      </c>
      <c r="I191" s="30">
        <v>10.36</v>
      </c>
      <c r="J191" s="30">
        <v>0.36</v>
      </c>
    </row>
    <row r="192" spans="1:10" ht="39" customHeight="1" x14ac:dyDescent="0.25">
      <c r="A192" s="33" t="s">
        <v>212</v>
      </c>
      <c r="B192" s="34" t="s">
        <v>626</v>
      </c>
      <c r="C192" s="33" t="s">
        <v>29</v>
      </c>
      <c r="D192" s="33" t="s">
        <v>625</v>
      </c>
      <c r="E192" s="154" t="s">
        <v>536</v>
      </c>
      <c r="F192" s="154"/>
      <c r="G192" s="32" t="s">
        <v>66</v>
      </c>
      <c r="H192" s="31">
        <v>1.7399999999999999E-2</v>
      </c>
      <c r="I192" s="30">
        <v>13.41</v>
      </c>
      <c r="J192" s="30">
        <v>0.23</v>
      </c>
    </row>
    <row r="193" spans="1:10" ht="39" customHeight="1" x14ac:dyDescent="0.25">
      <c r="A193" s="33" t="s">
        <v>212</v>
      </c>
      <c r="B193" s="34" t="s">
        <v>574</v>
      </c>
      <c r="C193" s="33" t="s">
        <v>29</v>
      </c>
      <c r="D193" s="33" t="s">
        <v>573</v>
      </c>
      <c r="E193" s="154" t="s">
        <v>536</v>
      </c>
      <c r="F193" s="154"/>
      <c r="G193" s="32" t="s">
        <v>66</v>
      </c>
      <c r="H193" s="31">
        <v>6.9599999999999995E-2</v>
      </c>
      <c r="I193" s="30">
        <v>16.91</v>
      </c>
      <c r="J193" s="30">
        <v>1.17</v>
      </c>
    </row>
    <row r="194" spans="1:10" ht="39" customHeight="1" x14ac:dyDescent="0.25">
      <c r="A194" s="33" t="s">
        <v>212</v>
      </c>
      <c r="B194" s="34" t="s">
        <v>572</v>
      </c>
      <c r="C194" s="33" t="s">
        <v>29</v>
      </c>
      <c r="D194" s="33" t="s">
        <v>571</v>
      </c>
      <c r="E194" s="154" t="s">
        <v>536</v>
      </c>
      <c r="F194" s="154"/>
      <c r="G194" s="32" t="s">
        <v>72</v>
      </c>
      <c r="H194" s="31">
        <v>1.2529999999999999</v>
      </c>
      <c r="I194" s="30">
        <v>2.81</v>
      </c>
      <c r="J194" s="30">
        <v>3.52</v>
      </c>
    </row>
    <row r="195" spans="1:10" ht="39" customHeight="1" x14ac:dyDescent="0.25">
      <c r="A195" s="33" t="s">
        <v>212</v>
      </c>
      <c r="B195" s="34" t="s">
        <v>570</v>
      </c>
      <c r="C195" s="33" t="s">
        <v>29</v>
      </c>
      <c r="D195" s="33" t="s">
        <v>569</v>
      </c>
      <c r="E195" s="154" t="s">
        <v>536</v>
      </c>
      <c r="F195" s="154"/>
      <c r="G195" s="32" t="s">
        <v>72</v>
      </c>
      <c r="H195" s="31">
        <v>0.46989999999999998</v>
      </c>
      <c r="I195" s="30">
        <v>4.04</v>
      </c>
      <c r="J195" s="30">
        <v>1.89</v>
      </c>
    </row>
    <row r="196" spans="1:10" ht="39" customHeight="1" x14ac:dyDescent="0.25">
      <c r="A196" s="33" t="s">
        <v>212</v>
      </c>
      <c r="B196" s="34" t="s">
        <v>624</v>
      </c>
      <c r="C196" s="33" t="s">
        <v>29</v>
      </c>
      <c r="D196" s="33" t="s">
        <v>623</v>
      </c>
      <c r="E196" s="154" t="s">
        <v>536</v>
      </c>
      <c r="F196" s="154"/>
      <c r="G196" s="32" t="s">
        <v>72</v>
      </c>
      <c r="H196" s="31">
        <v>1.0442</v>
      </c>
      <c r="I196" s="30">
        <v>6.22</v>
      </c>
      <c r="J196" s="30">
        <v>6.49</v>
      </c>
    </row>
    <row r="197" spans="1:10" ht="25.95" customHeight="1" x14ac:dyDescent="0.25">
      <c r="A197" s="33" t="s">
        <v>212</v>
      </c>
      <c r="B197" s="34" t="s">
        <v>568</v>
      </c>
      <c r="C197" s="33" t="s">
        <v>29</v>
      </c>
      <c r="D197" s="33" t="s">
        <v>567</v>
      </c>
      <c r="E197" s="154" t="s">
        <v>536</v>
      </c>
      <c r="F197" s="154"/>
      <c r="G197" s="32" t="s">
        <v>66</v>
      </c>
      <c r="H197" s="31">
        <v>0.13919999999999999</v>
      </c>
      <c r="I197" s="30">
        <v>15.59</v>
      </c>
      <c r="J197" s="30">
        <v>2.17</v>
      </c>
    </row>
    <row r="198" spans="1:10" ht="39" customHeight="1" x14ac:dyDescent="0.25">
      <c r="A198" s="33" t="s">
        <v>212</v>
      </c>
      <c r="B198" s="34" t="s">
        <v>622</v>
      </c>
      <c r="C198" s="33" t="s">
        <v>29</v>
      </c>
      <c r="D198" s="33" t="s">
        <v>621</v>
      </c>
      <c r="E198" s="154" t="s">
        <v>536</v>
      </c>
      <c r="F198" s="154"/>
      <c r="G198" s="32" t="s">
        <v>66</v>
      </c>
      <c r="H198" s="31">
        <v>1.7399999999999999E-2</v>
      </c>
      <c r="I198" s="30">
        <v>42.22</v>
      </c>
      <c r="J198" s="30">
        <v>0.73</v>
      </c>
    </row>
    <row r="199" spans="1:10" ht="39" customHeight="1" x14ac:dyDescent="0.25">
      <c r="A199" s="33" t="s">
        <v>212</v>
      </c>
      <c r="B199" s="34" t="s">
        <v>620</v>
      </c>
      <c r="C199" s="33" t="s">
        <v>29</v>
      </c>
      <c r="D199" s="33" t="s">
        <v>619</v>
      </c>
      <c r="E199" s="154" t="s">
        <v>536</v>
      </c>
      <c r="F199" s="154"/>
      <c r="G199" s="32" t="s">
        <v>66</v>
      </c>
      <c r="H199" s="31">
        <v>1.7399999999999999E-2</v>
      </c>
      <c r="I199" s="30">
        <v>56.57</v>
      </c>
      <c r="J199" s="30">
        <v>0.98</v>
      </c>
    </row>
    <row r="200" spans="1:10" ht="39" customHeight="1" x14ac:dyDescent="0.25">
      <c r="A200" s="33" t="s">
        <v>212</v>
      </c>
      <c r="B200" s="34" t="s">
        <v>566</v>
      </c>
      <c r="C200" s="33" t="s">
        <v>29</v>
      </c>
      <c r="D200" s="33" t="s">
        <v>565</v>
      </c>
      <c r="E200" s="154" t="s">
        <v>536</v>
      </c>
      <c r="F200" s="154"/>
      <c r="G200" s="32" t="s">
        <v>66</v>
      </c>
      <c r="H200" s="31">
        <v>3.4799999999999998E-2</v>
      </c>
      <c r="I200" s="30">
        <v>29.14</v>
      </c>
      <c r="J200" s="30">
        <v>1.01</v>
      </c>
    </row>
    <row r="201" spans="1:10" ht="52.05" customHeight="1" x14ac:dyDescent="0.25">
      <c r="A201" s="33" t="s">
        <v>212</v>
      </c>
      <c r="B201" s="34" t="s">
        <v>562</v>
      </c>
      <c r="C201" s="33" t="s">
        <v>29</v>
      </c>
      <c r="D201" s="33" t="s">
        <v>561</v>
      </c>
      <c r="E201" s="154" t="s">
        <v>556</v>
      </c>
      <c r="F201" s="154"/>
      <c r="G201" s="32" t="s">
        <v>31</v>
      </c>
      <c r="H201" s="31">
        <v>1.3566</v>
      </c>
      <c r="I201" s="30">
        <v>23.67</v>
      </c>
      <c r="J201" s="30">
        <v>32.11</v>
      </c>
    </row>
    <row r="202" spans="1:10" ht="39" customHeight="1" x14ac:dyDescent="0.25">
      <c r="A202" s="33" t="s">
        <v>212</v>
      </c>
      <c r="B202" s="34" t="s">
        <v>618</v>
      </c>
      <c r="C202" s="33" t="s">
        <v>29</v>
      </c>
      <c r="D202" s="33" t="s">
        <v>617</v>
      </c>
      <c r="E202" s="154" t="s">
        <v>536</v>
      </c>
      <c r="F202" s="154"/>
      <c r="G202" s="32" t="s">
        <v>72</v>
      </c>
      <c r="H202" s="31">
        <v>0.2611</v>
      </c>
      <c r="I202" s="30">
        <v>14.1</v>
      </c>
      <c r="J202" s="30">
        <v>3.68</v>
      </c>
    </row>
    <row r="203" spans="1:10" ht="25.95" customHeight="1" x14ac:dyDescent="0.25">
      <c r="A203" s="33" t="s">
        <v>212</v>
      </c>
      <c r="B203" s="34" t="s">
        <v>560</v>
      </c>
      <c r="C203" s="33" t="s">
        <v>29</v>
      </c>
      <c r="D203" s="33" t="s">
        <v>559</v>
      </c>
      <c r="E203" s="154" t="s">
        <v>227</v>
      </c>
      <c r="F203" s="154"/>
      <c r="G203" s="32" t="s">
        <v>47</v>
      </c>
      <c r="H203" s="31">
        <v>2.7900000000000001E-2</v>
      </c>
      <c r="I203" s="30">
        <v>84.93</v>
      </c>
      <c r="J203" s="30">
        <v>2.36</v>
      </c>
    </row>
    <row r="204" spans="1:10" ht="52.05" customHeight="1" x14ac:dyDescent="0.25">
      <c r="A204" s="33" t="s">
        <v>212</v>
      </c>
      <c r="B204" s="34" t="s">
        <v>558</v>
      </c>
      <c r="C204" s="33" t="s">
        <v>29</v>
      </c>
      <c r="D204" s="33" t="s">
        <v>557</v>
      </c>
      <c r="E204" s="154" t="s">
        <v>556</v>
      </c>
      <c r="F204" s="154"/>
      <c r="G204" s="32" t="s">
        <v>31</v>
      </c>
      <c r="H204" s="31">
        <v>1.3566</v>
      </c>
      <c r="I204" s="30">
        <v>53.86</v>
      </c>
      <c r="J204" s="30">
        <v>73.06</v>
      </c>
    </row>
    <row r="205" spans="1:10" ht="52.05" customHeight="1" x14ac:dyDescent="0.25">
      <c r="A205" s="33" t="s">
        <v>212</v>
      </c>
      <c r="B205" s="34" t="s">
        <v>555</v>
      </c>
      <c r="C205" s="33" t="s">
        <v>29</v>
      </c>
      <c r="D205" s="33" t="s">
        <v>554</v>
      </c>
      <c r="E205" s="154" t="s">
        <v>553</v>
      </c>
      <c r="F205" s="154"/>
      <c r="G205" s="32" t="s">
        <v>31</v>
      </c>
      <c r="H205" s="31">
        <v>9.0499999999999997E-2</v>
      </c>
      <c r="I205" s="30">
        <v>698.24</v>
      </c>
      <c r="J205" s="30">
        <v>63.19</v>
      </c>
    </row>
    <row r="206" spans="1:10" ht="39" customHeight="1" x14ac:dyDescent="0.25">
      <c r="A206" s="33" t="s">
        <v>212</v>
      </c>
      <c r="B206" s="34" t="s">
        <v>552</v>
      </c>
      <c r="C206" s="33" t="s">
        <v>29</v>
      </c>
      <c r="D206" s="33" t="s">
        <v>551</v>
      </c>
      <c r="E206" s="154" t="s">
        <v>378</v>
      </c>
      <c r="F206" s="154"/>
      <c r="G206" s="32" t="s">
        <v>31</v>
      </c>
      <c r="H206" s="31">
        <v>6.4000000000000003E-3</v>
      </c>
      <c r="I206" s="30">
        <v>19.420000000000002</v>
      </c>
      <c r="J206" s="30">
        <v>0.12</v>
      </c>
    </row>
    <row r="207" spans="1:10" ht="39" customHeight="1" x14ac:dyDescent="0.25">
      <c r="A207" s="33" t="s">
        <v>212</v>
      </c>
      <c r="B207" s="34" t="s">
        <v>550</v>
      </c>
      <c r="C207" s="33" t="s">
        <v>29</v>
      </c>
      <c r="D207" s="33" t="s">
        <v>549</v>
      </c>
      <c r="E207" s="154" t="s">
        <v>378</v>
      </c>
      <c r="F207" s="154"/>
      <c r="G207" s="32" t="s">
        <v>31</v>
      </c>
      <c r="H207" s="31">
        <v>1.3328</v>
      </c>
      <c r="I207" s="30">
        <v>32.369999999999997</v>
      </c>
      <c r="J207" s="30">
        <v>43.14</v>
      </c>
    </row>
    <row r="208" spans="1:10" ht="39" customHeight="1" x14ac:dyDescent="0.25">
      <c r="A208" s="33" t="s">
        <v>212</v>
      </c>
      <c r="B208" s="34" t="s">
        <v>548</v>
      </c>
      <c r="C208" s="33" t="s">
        <v>29</v>
      </c>
      <c r="D208" s="33" t="s">
        <v>547</v>
      </c>
      <c r="E208" s="154" t="s">
        <v>536</v>
      </c>
      <c r="F208" s="154"/>
      <c r="G208" s="32" t="s">
        <v>66</v>
      </c>
      <c r="H208" s="31">
        <v>1.7399999999999999E-2</v>
      </c>
      <c r="I208" s="30">
        <v>22</v>
      </c>
      <c r="J208" s="30">
        <v>0.38</v>
      </c>
    </row>
    <row r="209" spans="1:10" ht="39" customHeight="1" x14ac:dyDescent="0.25">
      <c r="A209" s="33" t="s">
        <v>212</v>
      </c>
      <c r="B209" s="34" t="s">
        <v>546</v>
      </c>
      <c r="C209" s="33" t="s">
        <v>29</v>
      </c>
      <c r="D209" s="33" t="s">
        <v>545</v>
      </c>
      <c r="E209" s="154" t="s">
        <v>536</v>
      </c>
      <c r="F209" s="154"/>
      <c r="G209" s="32" t="s">
        <v>66</v>
      </c>
      <c r="H209" s="31">
        <v>5.2200000000000003E-2</v>
      </c>
      <c r="I209" s="30">
        <v>18.079999999999998</v>
      </c>
      <c r="J209" s="30">
        <v>0.94</v>
      </c>
    </row>
    <row r="210" spans="1:10" ht="25.95" customHeight="1" x14ac:dyDescent="0.25">
      <c r="A210" s="33" t="s">
        <v>212</v>
      </c>
      <c r="B210" s="34" t="s">
        <v>616</v>
      </c>
      <c r="C210" s="33" t="s">
        <v>29</v>
      </c>
      <c r="D210" s="33" t="s">
        <v>615</v>
      </c>
      <c r="E210" s="154" t="s">
        <v>536</v>
      </c>
      <c r="F210" s="154"/>
      <c r="G210" s="32" t="s">
        <v>66</v>
      </c>
      <c r="H210" s="31">
        <v>5.2200000000000003E-2</v>
      </c>
      <c r="I210" s="30">
        <v>94.23</v>
      </c>
      <c r="J210" s="30">
        <v>4.91</v>
      </c>
    </row>
    <row r="211" spans="1:10" ht="24" customHeight="1" x14ac:dyDescent="0.25">
      <c r="A211" s="33" t="s">
        <v>212</v>
      </c>
      <c r="B211" s="34" t="s">
        <v>544</v>
      </c>
      <c r="C211" s="33" t="s">
        <v>29</v>
      </c>
      <c r="D211" s="33" t="s">
        <v>543</v>
      </c>
      <c r="E211" s="154" t="s">
        <v>227</v>
      </c>
      <c r="F211" s="154"/>
      <c r="G211" s="32" t="s">
        <v>47</v>
      </c>
      <c r="H211" s="31">
        <v>7.1999999999999998E-3</v>
      </c>
      <c r="I211" s="30">
        <v>51.49</v>
      </c>
      <c r="J211" s="30">
        <v>0.37</v>
      </c>
    </row>
    <row r="212" spans="1:10" ht="52.05" customHeight="1" x14ac:dyDescent="0.25">
      <c r="A212" s="33" t="s">
        <v>212</v>
      </c>
      <c r="B212" s="34" t="s">
        <v>542</v>
      </c>
      <c r="C212" s="33" t="s">
        <v>29</v>
      </c>
      <c r="D212" s="33" t="s">
        <v>541</v>
      </c>
      <c r="E212" s="154" t="s">
        <v>536</v>
      </c>
      <c r="F212" s="154"/>
      <c r="G212" s="32" t="s">
        <v>66</v>
      </c>
      <c r="H212" s="31">
        <v>0.13919999999999999</v>
      </c>
      <c r="I212" s="30">
        <v>148.86000000000001</v>
      </c>
      <c r="J212" s="30">
        <v>20.72</v>
      </c>
    </row>
    <row r="213" spans="1:10" ht="39" customHeight="1" x14ac:dyDescent="0.25">
      <c r="A213" s="33" t="s">
        <v>212</v>
      </c>
      <c r="B213" s="34" t="s">
        <v>614</v>
      </c>
      <c r="C213" s="33" t="s">
        <v>29</v>
      </c>
      <c r="D213" s="33" t="s">
        <v>613</v>
      </c>
      <c r="E213" s="154" t="s">
        <v>536</v>
      </c>
      <c r="F213" s="154"/>
      <c r="G213" s="32" t="s">
        <v>66</v>
      </c>
      <c r="H213" s="31">
        <v>5.2200000000000003E-2</v>
      </c>
      <c r="I213" s="30">
        <v>169.8</v>
      </c>
      <c r="J213" s="30">
        <v>8.86</v>
      </c>
    </row>
    <row r="214" spans="1:10" ht="39" customHeight="1" x14ac:dyDescent="0.25">
      <c r="A214" s="33" t="s">
        <v>212</v>
      </c>
      <c r="B214" s="34" t="s">
        <v>612</v>
      </c>
      <c r="C214" s="33" t="s">
        <v>29</v>
      </c>
      <c r="D214" s="33" t="s">
        <v>611</v>
      </c>
      <c r="E214" s="154" t="s">
        <v>581</v>
      </c>
      <c r="F214" s="154"/>
      <c r="G214" s="32" t="s">
        <v>66</v>
      </c>
      <c r="H214" s="31">
        <v>3.4799999999999998E-2</v>
      </c>
      <c r="I214" s="30">
        <v>445.17</v>
      </c>
      <c r="J214" s="30">
        <v>15.49</v>
      </c>
    </row>
    <row r="215" spans="1:10" ht="39" customHeight="1" x14ac:dyDescent="0.25">
      <c r="A215" s="33" t="s">
        <v>212</v>
      </c>
      <c r="B215" s="34" t="s">
        <v>535</v>
      </c>
      <c r="C215" s="33" t="s">
        <v>29</v>
      </c>
      <c r="D215" s="33" t="s">
        <v>534</v>
      </c>
      <c r="E215" s="154" t="s">
        <v>501</v>
      </c>
      <c r="F215" s="154"/>
      <c r="G215" s="32" t="s">
        <v>31</v>
      </c>
      <c r="H215" s="31">
        <v>0.26119999999999999</v>
      </c>
      <c r="I215" s="30">
        <v>144.22999999999999</v>
      </c>
      <c r="J215" s="30">
        <v>37.67</v>
      </c>
    </row>
    <row r="216" spans="1:10" ht="39" customHeight="1" x14ac:dyDescent="0.25">
      <c r="A216" s="33" t="s">
        <v>212</v>
      </c>
      <c r="B216" s="34" t="s">
        <v>533</v>
      </c>
      <c r="C216" s="33" t="s">
        <v>29</v>
      </c>
      <c r="D216" s="33" t="s">
        <v>532</v>
      </c>
      <c r="E216" s="154" t="s">
        <v>501</v>
      </c>
      <c r="F216" s="154"/>
      <c r="G216" s="32" t="s">
        <v>31</v>
      </c>
      <c r="H216" s="31">
        <v>0.30070000000000002</v>
      </c>
      <c r="I216" s="30">
        <v>147.84</v>
      </c>
      <c r="J216" s="30">
        <v>44.45</v>
      </c>
    </row>
    <row r="217" spans="1:10" ht="39" customHeight="1" x14ac:dyDescent="0.25">
      <c r="A217" s="33" t="s">
        <v>212</v>
      </c>
      <c r="B217" s="34" t="s">
        <v>531</v>
      </c>
      <c r="C217" s="33" t="s">
        <v>29</v>
      </c>
      <c r="D217" s="33" t="s">
        <v>530</v>
      </c>
      <c r="E217" s="154" t="s">
        <v>501</v>
      </c>
      <c r="F217" s="154"/>
      <c r="G217" s="32" t="s">
        <v>31</v>
      </c>
      <c r="H217" s="31">
        <v>8.3000000000000004E-2</v>
      </c>
      <c r="I217" s="30">
        <v>124.07</v>
      </c>
      <c r="J217" s="30">
        <v>10.29</v>
      </c>
    </row>
    <row r="218" spans="1:10" ht="39" customHeight="1" x14ac:dyDescent="0.25">
      <c r="A218" s="33" t="s">
        <v>212</v>
      </c>
      <c r="B218" s="34" t="s">
        <v>529</v>
      </c>
      <c r="C218" s="33" t="s">
        <v>29</v>
      </c>
      <c r="D218" s="33" t="s">
        <v>528</v>
      </c>
      <c r="E218" s="154" t="s">
        <v>501</v>
      </c>
      <c r="F218" s="154"/>
      <c r="G218" s="32" t="s">
        <v>31</v>
      </c>
      <c r="H218" s="31">
        <v>9.5600000000000004E-2</v>
      </c>
      <c r="I218" s="30">
        <v>126.65</v>
      </c>
      <c r="J218" s="30">
        <v>12.1</v>
      </c>
    </row>
    <row r="219" spans="1:10" ht="39" customHeight="1" x14ac:dyDescent="0.25">
      <c r="A219" s="33" t="s">
        <v>212</v>
      </c>
      <c r="B219" s="34" t="s">
        <v>527</v>
      </c>
      <c r="C219" s="33" t="s">
        <v>29</v>
      </c>
      <c r="D219" s="33" t="s">
        <v>526</v>
      </c>
      <c r="E219" s="154" t="s">
        <v>501</v>
      </c>
      <c r="F219" s="154"/>
      <c r="G219" s="32" t="s">
        <v>31</v>
      </c>
      <c r="H219" s="31">
        <v>0.40810000000000002</v>
      </c>
      <c r="I219" s="30">
        <v>176.44</v>
      </c>
      <c r="J219" s="30">
        <v>72</v>
      </c>
    </row>
    <row r="220" spans="1:10" ht="39" customHeight="1" x14ac:dyDescent="0.25">
      <c r="A220" s="33" t="s">
        <v>212</v>
      </c>
      <c r="B220" s="34" t="s">
        <v>525</v>
      </c>
      <c r="C220" s="33" t="s">
        <v>29</v>
      </c>
      <c r="D220" s="33" t="s">
        <v>524</v>
      </c>
      <c r="E220" s="154" t="s">
        <v>501</v>
      </c>
      <c r="F220" s="154"/>
      <c r="G220" s="32" t="s">
        <v>31</v>
      </c>
      <c r="H220" s="31">
        <v>0.31819999999999998</v>
      </c>
      <c r="I220" s="30">
        <v>230.67</v>
      </c>
      <c r="J220" s="30">
        <v>73.39</v>
      </c>
    </row>
    <row r="221" spans="1:10" ht="39" customHeight="1" x14ac:dyDescent="0.25">
      <c r="A221" s="33" t="s">
        <v>212</v>
      </c>
      <c r="B221" s="34" t="s">
        <v>523</v>
      </c>
      <c r="C221" s="33" t="s">
        <v>29</v>
      </c>
      <c r="D221" s="33" t="s">
        <v>522</v>
      </c>
      <c r="E221" s="154" t="s">
        <v>501</v>
      </c>
      <c r="F221" s="154"/>
      <c r="G221" s="32" t="s">
        <v>31</v>
      </c>
      <c r="H221" s="31">
        <v>0.12970000000000001</v>
      </c>
      <c r="I221" s="30">
        <v>148.4</v>
      </c>
      <c r="J221" s="30">
        <v>19.239999999999998</v>
      </c>
    </row>
    <row r="222" spans="1:10" ht="39" customHeight="1" x14ac:dyDescent="0.25">
      <c r="A222" s="33" t="s">
        <v>212</v>
      </c>
      <c r="B222" s="34" t="s">
        <v>521</v>
      </c>
      <c r="C222" s="33" t="s">
        <v>29</v>
      </c>
      <c r="D222" s="33" t="s">
        <v>520</v>
      </c>
      <c r="E222" s="154" t="s">
        <v>501</v>
      </c>
      <c r="F222" s="154"/>
      <c r="G222" s="32" t="s">
        <v>31</v>
      </c>
      <c r="H222" s="31">
        <v>0.1011</v>
      </c>
      <c r="I222" s="30">
        <v>190.37</v>
      </c>
      <c r="J222" s="30">
        <v>19.239999999999998</v>
      </c>
    </row>
    <row r="223" spans="1:10" ht="39" customHeight="1" x14ac:dyDescent="0.25">
      <c r="A223" s="33" t="s">
        <v>212</v>
      </c>
      <c r="B223" s="34" t="s">
        <v>610</v>
      </c>
      <c r="C223" s="33" t="s">
        <v>29</v>
      </c>
      <c r="D223" s="33" t="s">
        <v>609</v>
      </c>
      <c r="E223" s="154" t="s">
        <v>608</v>
      </c>
      <c r="F223" s="154"/>
      <c r="G223" s="32" t="s">
        <v>31</v>
      </c>
      <c r="H223" s="31">
        <v>0.51339999999999997</v>
      </c>
      <c r="I223" s="30">
        <v>39.46</v>
      </c>
      <c r="J223" s="30">
        <v>20.25</v>
      </c>
    </row>
    <row r="224" spans="1:10" ht="52.05" customHeight="1" x14ac:dyDescent="0.25">
      <c r="A224" s="49" t="s">
        <v>220</v>
      </c>
      <c r="B224" s="50" t="s">
        <v>607</v>
      </c>
      <c r="C224" s="49" t="s">
        <v>29</v>
      </c>
      <c r="D224" s="49" t="s">
        <v>606</v>
      </c>
      <c r="E224" s="155" t="s">
        <v>221</v>
      </c>
      <c r="F224" s="155"/>
      <c r="G224" s="48" t="s">
        <v>79</v>
      </c>
      <c r="H224" s="47">
        <v>3.4799999999999998E-2</v>
      </c>
      <c r="I224" s="46">
        <v>72.900000000000006</v>
      </c>
      <c r="J224" s="46">
        <v>2.5299999999999998</v>
      </c>
    </row>
    <row r="225" spans="1:10" ht="25.95" customHeight="1" x14ac:dyDescent="0.25">
      <c r="A225" s="49" t="s">
        <v>220</v>
      </c>
      <c r="B225" s="50" t="s">
        <v>605</v>
      </c>
      <c r="C225" s="49" t="s">
        <v>29</v>
      </c>
      <c r="D225" s="49" t="s">
        <v>604</v>
      </c>
      <c r="E225" s="155" t="s">
        <v>221</v>
      </c>
      <c r="F225" s="155"/>
      <c r="G225" s="48" t="s">
        <v>66</v>
      </c>
      <c r="H225" s="47">
        <v>1.7399999999999999E-2</v>
      </c>
      <c r="I225" s="46">
        <v>17.91</v>
      </c>
      <c r="J225" s="46">
        <v>0.31</v>
      </c>
    </row>
    <row r="226" spans="1:10" ht="25.95" customHeight="1" x14ac:dyDescent="0.25">
      <c r="A226" s="49" t="s">
        <v>220</v>
      </c>
      <c r="B226" s="50" t="s">
        <v>603</v>
      </c>
      <c r="C226" s="49" t="s">
        <v>29</v>
      </c>
      <c r="D226" s="49" t="s">
        <v>602</v>
      </c>
      <c r="E226" s="155" t="s">
        <v>221</v>
      </c>
      <c r="F226" s="155"/>
      <c r="G226" s="48" t="s">
        <v>66</v>
      </c>
      <c r="H226" s="47">
        <v>3.4799999999999998E-2</v>
      </c>
      <c r="I226" s="46">
        <v>23</v>
      </c>
      <c r="J226" s="46">
        <v>0.8</v>
      </c>
    </row>
    <row r="227" spans="1:10" ht="39" customHeight="1" x14ac:dyDescent="0.25">
      <c r="A227" s="49" t="s">
        <v>220</v>
      </c>
      <c r="B227" s="50" t="s">
        <v>509</v>
      </c>
      <c r="C227" s="49" t="s">
        <v>29</v>
      </c>
      <c r="D227" s="49" t="s">
        <v>508</v>
      </c>
      <c r="E227" s="155" t="s">
        <v>221</v>
      </c>
      <c r="F227" s="155"/>
      <c r="G227" s="48" t="s">
        <v>31</v>
      </c>
      <c r="H227" s="47">
        <v>0.97619999999999996</v>
      </c>
      <c r="I227" s="46">
        <v>88.79</v>
      </c>
      <c r="J227" s="46">
        <v>86.67</v>
      </c>
    </row>
    <row r="228" spans="1:10" ht="25.95" customHeight="1" x14ac:dyDescent="0.25">
      <c r="A228" s="49" t="s">
        <v>220</v>
      </c>
      <c r="B228" s="50" t="s">
        <v>601</v>
      </c>
      <c r="C228" s="49" t="s">
        <v>29</v>
      </c>
      <c r="D228" s="49" t="s">
        <v>600</v>
      </c>
      <c r="E228" s="155" t="s">
        <v>221</v>
      </c>
      <c r="F228" s="155"/>
      <c r="G228" s="48" t="s">
        <v>66</v>
      </c>
      <c r="H228" s="47">
        <v>1.7399999999999999E-2</v>
      </c>
      <c r="I228" s="46">
        <v>624.85</v>
      </c>
      <c r="J228" s="46">
        <v>10.87</v>
      </c>
    </row>
    <row r="229" spans="1:10" ht="25.95" customHeight="1" x14ac:dyDescent="0.25">
      <c r="A229" s="49" t="s">
        <v>220</v>
      </c>
      <c r="B229" s="50" t="s">
        <v>599</v>
      </c>
      <c r="C229" s="49" t="s">
        <v>29</v>
      </c>
      <c r="D229" s="49" t="s">
        <v>598</v>
      </c>
      <c r="E229" s="155" t="s">
        <v>221</v>
      </c>
      <c r="F229" s="155"/>
      <c r="G229" s="48" t="s">
        <v>66</v>
      </c>
      <c r="H229" s="47">
        <v>3.4799999999999998E-2</v>
      </c>
      <c r="I229" s="46">
        <v>34.9</v>
      </c>
      <c r="J229" s="46">
        <v>1.21</v>
      </c>
    </row>
    <row r="230" spans="1:10" ht="39" customHeight="1" x14ac:dyDescent="0.25">
      <c r="A230" s="49" t="s">
        <v>220</v>
      </c>
      <c r="B230" s="50" t="s">
        <v>597</v>
      </c>
      <c r="C230" s="49" t="s">
        <v>29</v>
      </c>
      <c r="D230" s="49" t="s">
        <v>596</v>
      </c>
      <c r="E230" s="155" t="s">
        <v>221</v>
      </c>
      <c r="F230" s="155"/>
      <c r="G230" s="48" t="s">
        <v>66</v>
      </c>
      <c r="H230" s="47">
        <v>1.7399999999999999E-2</v>
      </c>
      <c r="I230" s="46">
        <v>291.61</v>
      </c>
      <c r="J230" s="46">
        <v>5.07</v>
      </c>
    </row>
    <row r="231" spans="1:10" ht="39" customHeight="1" x14ac:dyDescent="0.25">
      <c r="A231" s="49" t="s">
        <v>220</v>
      </c>
      <c r="B231" s="50" t="s">
        <v>595</v>
      </c>
      <c r="C231" s="49" t="s">
        <v>29</v>
      </c>
      <c r="D231" s="49" t="s">
        <v>594</v>
      </c>
      <c r="E231" s="155" t="s">
        <v>221</v>
      </c>
      <c r="F231" s="155"/>
      <c r="G231" s="48" t="s">
        <v>66</v>
      </c>
      <c r="H231" s="47">
        <v>4.4761799999999997E-2</v>
      </c>
      <c r="I231" s="46">
        <v>231.6</v>
      </c>
      <c r="J231" s="46">
        <v>10.36</v>
      </c>
    </row>
    <row r="232" spans="1:10" x14ac:dyDescent="0.25">
      <c r="A232" s="29"/>
      <c r="B232" s="29"/>
      <c r="C232" s="29"/>
      <c r="D232" s="29"/>
      <c r="E232" s="29" t="s">
        <v>208</v>
      </c>
      <c r="F232" s="28">
        <v>102.87706251452475</v>
      </c>
      <c r="G232" s="29" t="s">
        <v>207</v>
      </c>
      <c r="H232" s="28">
        <v>118.46</v>
      </c>
      <c r="I232" s="29" t="s">
        <v>206</v>
      </c>
      <c r="J232" s="28">
        <v>221.34</v>
      </c>
    </row>
    <row r="233" spans="1:10" x14ac:dyDescent="0.25">
      <c r="A233" s="29"/>
      <c r="B233" s="29"/>
      <c r="C233" s="29"/>
      <c r="D233" s="29"/>
      <c r="E233" s="29" t="s">
        <v>205</v>
      </c>
      <c r="F233" s="28">
        <v>266.42</v>
      </c>
      <c r="G233" s="29"/>
      <c r="H233" s="148" t="s">
        <v>204</v>
      </c>
      <c r="I233" s="148"/>
      <c r="J233" s="28">
        <v>1294.71</v>
      </c>
    </row>
    <row r="234" spans="1:10" ht="30" customHeight="1" thickBot="1" x14ac:dyDescent="0.3">
      <c r="A234" s="22"/>
      <c r="B234" s="22"/>
      <c r="C234" s="22"/>
      <c r="D234" s="22"/>
      <c r="E234" s="22"/>
      <c r="F234" s="22"/>
      <c r="G234" s="22" t="s">
        <v>203</v>
      </c>
      <c r="H234" s="27">
        <v>9</v>
      </c>
      <c r="I234" s="22" t="s">
        <v>202</v>
      </c>
      <c r="J234" s="23">
        <v>11652.46834752</v>
      </c>
    </row>
    <row r="235" spans="1:10" ht="1.05" customHeight="1" thickTop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</row>
    <row r="236" spans="1:10" ht="18" customHeight="1" x14ac:dyDescent="0.25">
      <c r="A236" s="42" t="s">
        <v>41</v>
      </c>
      <c r="B236" s="40" t="s">
        <v>7</v>
      </c>
      <c r="C236" s="42" t="s">
        <v>8</v>
      </c>
      <c r="D236" s="42" t="s">
        <v>9</v>
      </c>
      <c r="E236" s="143" t="s">
        <v>216</v>
      </c>
      <c r="F236" s="143"/>
      <c r="G236" s="41" t="s">
        <v>10</v>
      </c>
      <c r="H236" s="40" t="s">
        <v>11</v>
      </c>
      <c r="I236" s="40" t="s">
        <v>12</v>
      </c>
      <c r="J236" s="40" t="s">
        <v>14</v>
      </c>
    </row>
    <row r="237" spans="1:10" ht="39" customHeight="1" x14ac:dyDescent="0.25">
      <c r="A237" s="38" t="s">
        <v>215</v>
      </c>
      <c r="B237" s="39" t="s">
        <v>42</v>
      </c>
      <c r="C237" s="38" t="s">
        <v>29</v>
      </c>
      <c r="D237" s="38" t="s">
        <v>43</v>
      </c>
      <c r="E237" s="153" t="s">
        <v>501</v>
      </c>
      <c r="F237" s="153"/>
      <c r="G237" s="37" t="s">
        <v>31</v>
      </c>
      <c r="H237" s="36">
        <v>1</v>
      </c>
      <c r="I237" s="35">
        <f>'Orçamento Sintético '!G13</f>
        <v>907.49</v>
      </c>
      <c r="J237" s="35">
        <f>I237</f>
        <v>907.49</v>
      </c>
    </row>
    <row r="238" spans="1:10" ht="39" customHeight="1" x14ac:dyDescent="0.25">
      <c r="A238" s="33" t="s">
        <v>212</v>
      </c>
      <c r="B238" s="34" t="s">
        <v>593</v>
      </c>
      <c r="C238" s="33" t="s">
        <v>29</v>
      </c>
      <c r="D238" s="33" t="s">
        <v>592</v>
      </c>
      <c r="E238" s="154" t="s">
        <v>378</v>
      </c>
      <c r="F238" s="154"/>
      <c r="G238" s="32" t="s">
        <v>47</v>
      </c>
      <c r="H238" s="31">
        <v>2.69E-2</v>
      </c>
      <c r="I238" s="30">
        <v>872.32</v>
      </c>
      <c r="J238" s="30">
        <v>23.46</v>
      </c>
    </row>
    <row r="239" spans="1:10" ht="39" customHeight="1" x14ac:dyDescent="0.25">
      <c r="A239" s="33" t="s">
        <v>212</v>
      </c>
      <c r="B239" s="34" t="s">
        <v>591</v>
      </c>
      <c r="C239" s="33" t="s">
        <v>29</v>
      </c>
      <c r="D239" s="33" t="s">
        <v>590</v>
      </c>
      <c r="E239" s="154" t="s">
        <v>536</v>
      </c>
      <c r="F239" s="154"/>
      <c r="G239" s="32" t="s">
        <v>66</v>
      </c>
      <c r="H239" s="31">
        <v>2.52E-2</v>
      </c>
      <c r="I239" s="30">
        <v>75.52</v>
      </c>
      <c r="J239" s="30">
        <v>1.9</v>
      </c>
    </row>
    <row r="240" spans="1:10" ht="39" customHeight="1" x14ac:dyDescent="0.25">
      <c r="A240" s="33" t="s">
        <v>212</v>
      </c>
      <c r="B240" s="34" t="s">
        <v>589</v>
      </c>
      <c r="C240" s="33" t="s">
        <v>29</v>
      </c>
      <c r="D240" s="33" t="s">
        <v>588</v>
      </c>
      <c r="E240" s="154" t="s">
        <v>536</v>
      </c>
      <c r="F240" s="154"/>
      <c r="G240" s="32" t="s">
        <v>66</v>
      </c>
      <c r="H240" s="31">
        <v>5.04E-2</v>
      </c>
      <c r="I240" s="30">
        <v>27.36</v>
      </c>
      <c r="J240" s="30">
        <v>1.37</v>
      </c>
    </row>
    <row r="241" spans="1:10" ht="24" customHeight="1" x14ac:dyDescent="0.25">
      <c r="A241" s="33" t="s">
        <v>212</v>
      </c>
      <c r="B241" s="34" t="s">
        <v>377</v>
      </c>
      <c r="C241" s="33" t="s">
        <v>29</v>
      </c>
      <c r="D241" s="33" t="s">
        <v>376</v>
      </c>
      <c r="E241" s="154" t="s">
        <v>209</v>
      </c>
      <c r="F241" s="154"/>
      <c r="G241" s="32" t="s">
        <v>97</v>
      </c>
      <c r="H241" s="31">
        <v>0.97940000000000005</v>
      </c>
      <c r="I241" s="30">
        <v>30.2</v>
      </c>
      <c r="J241" s="30">
        <v>29.57</v>
      </c>
    </row>
    <row r="242" spans="1:10" ht="25.95" customHeight="1" x14ac:dyDescent="0.25">
      <c r="A242" s="33" t="s">
        <v>212</v>
      </c>
      <c r="B242" s="34" t="s">
        <v>587</v>
      </c>
      <c r="C242" s="33" t="s">
        <v>29</v>
      </c>
      <c r="D242" s="33" t="s">
        <v>586</v>
      </c>
      <c r="E242" s="154" t="s">
        <v>397</v>
      </c>
      <c r="F242" s="154"/>
      <c r="G242" s="32" t="s">
        <v>31</v>
      </c>
      <c r="H242" s="31">
        <v>3.7456999999999998</v>
      </c>
      <c r="I242" s="30">
        <v>12.4</v>
      </c>
      <c r="J242" s="30">
        <v>46.44</v>
      </c>
    </row>
    <row r="243" spans="1:10" ht="64.95" customHeight="1" x14ac:dyDescent="0.25">
      <c r="A243" s="33" t="s">
        <v>212</v>
      </c>
      <c r="B243" s="34" t="s">
        <v>585</v>
      </c>
      <c r="C243" s="33" t="s">
        <v>29</v>
      </c>
      <c r="D243" s="33" t="s">
        <v>584</v>
      </c>
      <c r="E243" s="154" t="s">
        <v>581</v>
      </c>
      <c r="F243" s="154"/>
      <c r="G243" s="32" t="s">
        <v>72</v>
      </c>
      <c r="H243" s="31">
        <v>0.25180000000000002</v>
      </c>
      <c r="I243" s="30">
        <v>3.44</v>
      </c>
      <c r="J243" s="30">
        <v>0.86</v>
      </c>
    </row>
    <row r="244" spans="1:10" ht="52.05" customHeight="1" x14ac:dyDescent="0.25">
      <c r="A244" s="33" t="s">
        <v>212</v>
      </c>
      <c r="B244" s="34" t="s">
        <v>583</v>
      </c>
      <c r="C244" s="33" t="s">
        <v>29</v>
      </c>
      <c r="D244" s="33" t="s">
        <v>582</v>
      </c>
      <c r="E244" s="154" t="s">
        <v>581</v>
      </c>
      <c r="F244" s="154"/>
      <c r="G244" s="32" t="s">
        <v>72</v>
      </c>
      <c r="H244" s="31">
        <v>0.2266</v>
      </c>
      <c r="I244" s="30">
        <v>1.74</v>
      </c>
      <c r="J244" s="30">
        <v>0.39</v>
      </c>
    </row>
    <row r="245" spans="1:10" ht="39" customHeight="1" x14ac:dyDescent="0.25">
      <c r="A245" s="33" t="s">
        <v>212</v>
      </c>
      <c r="B245" s="34" t="s">
        <v>580</v>
      </c>
      <c r="C245" s="33" t="s">
        <v>29</v>
      </c>
      <c r="D245" s="33" t="s">
        <v>579</v>
      </c>
      <c r="E245" s="154" t="s">
        <v>553</v>
      </c>
      <c r="F245" s="154"/>
      <c r="G245" s="32" t="s">
        <v>31</v>
      </c>
      <c r="H245" s="31">
        <v>6.3399999999999998E-2</v>
      </c>
      <c r="I245" s="30">
        <v>427.03</v>
      </c>
      <c r="J245" s="30">
        <v>27.07</v>
      </c>
    </row>
    <row r="246" spans="1:10" ht="39" customHeight="1" x14ac:dyDescent="0.25">
      <c r="A246" s="33" t="s">
        <v>212</v>
      </c>
      <c r="B246" s="34" t="s">
        <v>578</v>
      </c>
      <c r="C246" s="33" t="s">
        <v>29</v>
      </c>
      <c r="D246" s="33" t="s">
        <v>577</v>
      </c>
      <c r="E246" s="154" t="s">
        <v>536</v>
      </c>
      <c r="F246" s="154"/>
      <c r="G246" s="32" t="s">
        <v>72</v>
      </c>
      <c r="H246" s="31">
        <v>0.25180000000000002</v>
      </c>
      <c r="I246" s="30">
        <v>9.24</v>
      </c>
      <c r="J246" s="30">
        <v>2.3199999999999998</v>
      </c>
    </row>
    <row r="247" spans="1:10" ht="39" customHeight="1" x14ac:dyDescent="0.25">
      <c r="A247" s="33" t="s">
        <v>212</v>
      </c>
      <c r="B247" s="34" t="s">
        <v>576</v>
      </c>
      <c r="C247" s="33" t="s">
        <v>29</v>
      </c>
      <c r="D247" s="33" t="s">
        <v>575</v>
      </c>
      <c r="E247" s="154" t="s">
        <v>536</v>
      </c>
      <c r="F247" s="154"/>
      <c r="G247" s="32" t="s">
        <v>72</v>
      </c>
      <c r="H247" s="31">
        <v>0.2266</v>
      </c>
      <c r="I247" s="30">
        <v>12.33</v>
      </c>
      <c r="J247" s="30">
        <v>2.79</v>
      </c>
    </row>
    <row r="248" spans="1:10" ht="39" customHeight="1" x14ac:dyDescent="0.25">
      <c r="A248" s="33" t="s">
        <v>212</v>
      </c>
      <c r="B248" s="34" t="s">
        <v>574</v>
      </c>
      <c r="C248" s="33" t="s">
        <v>29</v>
      </c>
      <c r="D248" s="33" t="s">
        <v>573</v>
      </c>
      <c r="E248" s="154" t="s">
        <v>536</v>
      </c>
      <c r="F248" s="154"/>
      <c r="G248" s="32" t="s">
        <v>66</v>
      </c>
      <c r="H248" s="31">
        <v>7.5499999999999998E-2</v>
      </c>
      <c r="I248" s="30">
        <v>16.91</v>
      </c>
      <c r="J248" s="30">
        <v>1.27</v>
      </c>
    </row>
    <row r="249" spans="1:10" ht="39" customHeight="1" x14ac:dyDescent="0.25">
      <c r="A249" s="33" t="s">
        <v>212</v>
      </c>
      <c r="B249" s="34" t="s">
        <v>572</v>
      </c>
      <c r="C249" s="33" t="s">
        <v>29</v>
      </c>
      <c r="D249" s="33" t="s">
        <v>571</v>
      </c>
      <c r="E249" s="154" t="s">
        <v>536</v>
      </c>
      <c r="F249" s="154"/>
      <c r="G249" s="32" t="s">
        <v>72</v>
      </c>
      <c r="H249" s="31">
        <v>0.62190000000000001</v>
      </c>
      <c r="I249" s="30">
        <v>2.81</v>
      </c>
      <c r="J249" s="30">
        <v>1.74</v>
      </c>
    </row>
    <row r="250" spans="1:10" ht="39" customHeight="1" x14ac:dyDescent="0.25">
      <c r="A250" s="33" t="s">
        <v>212</v>
      </c>
      <c r="B250" s="34" t="s">
        <v>570</v>
      </c>
      <c r="C250" s="33" t="s">
        <v>29</v>
      </c>
      <c r="D250" s="33" t="s">
        <v>569</v>
      </c>
      <c r="E250" s="154" t="s">
        <v>536</v>
      </c>
      <c r="F250" s="154"/>
      <c r="G250" s="32" t="s">
        <v>72</v>
      </c>
      <c r="H250" s="31">
        <v>0.67979999999999996</v>
      </c>
      <c r="I250" s="30">
        <v>4.04</v>
      </c>
      <c r="J250" s="30">
        <v>2.74</v>
      </c>
    </row>
    <row r="251" spans="1:10" ht="25.95" customHeight="1" x14ac:dyDescent="0.25">
      <c r="A251" s="33" t="s">
        <v>212</v>
      </c>
      <c r="B251" s="34" t="s">
        <v>568</v>
      </c>
      <c r="C251" s="33" t="s">
        <v>29</v>
      </c>
      <c r="D251" s="33" t="s">
        <v>567</v>
      </c>
      <c r="E251" s="154" t="s">
        <v>536</v>
      </c>
      <c r="F251" s="154"/>
      <c r="G251" s="32" t="s">
        <v>66</v>
      </c>
      <c r="H251" s="31">
        <v>0.12590000000000001</v>
      </c>
      <c r="I251" s="30">
        <v>15.59</v>
      </c>
      <c r="J251" s="30">
        <v>1.96</v>
      </c>
    </row>
    <row r="252" spans="1:10" ht="39" customHeight="1" x14ac:dyDescent="0.25">
      <c r="A252" s="33" t="s">
        <v>212</v>
      </c>
      <c r="B252" s="34" t="s">
        <v>566</v>
      </c>
      <c r="C252" s="33" t="s">
        <v>29</v>
      </c>
      <c r="D252" s="33" t="s">
        <v>565</v>
      </c>
      <c r="E252" s="154" t="s">
        <v>536</v>
      </c>
      <c r="F252" s="154"/>
      <c r="G252" s="32" t="s">
        <v>66</v>
      </c>
      <c r="H252" s="31">
        <v>5.04E-2</v>
      </c>
      <c r="I252" s="30">
        <v>29.14</v>
      </c>
      <c r="J252" s="30">
        <v>1.46</v>
      </c>
    </row>
    <row r="253" spans="1:10" ht="39" customHeight="1" x14ac:dyDescent="0.25">
      <c r="A253" s="33" t="s">
        <v>212</v>
      </c>
      <c r="B253" s="34" t="s">
        <v>564</v>
      </c>
      <c r="C253" s="33" t="s">
        <v>29</v>
      </c>
      <c r="D253" s="33" t="s">
        <v>563</v>
      </c>
      <c r="E253" s="154" t="s">
        <v>536</v>
      </c>
      <c r="F253" s="154"/>
      <c r="G253" s="32" t="s">
        <v>66</v>
      </c>
      <c r="H253" s="31">
        <v>2.52E-2</v>
      </c>
      <c r="I253" s="30">
        <v>67.05</v>
      </c>
      <c r="J253" s="30">
        <v>1.68</v>
      </c>
    </row>
    <row r="254" spans="1:10" ht="52.05" customHeight="1" x14ac:dyDescent="0.25">
      <c r="A254" s="33" t="s">
        <v>212</v>
      </c>
      <c r="B254" s="34" t="s">
        <v>562</v>
      </c>
      <c r="C254" s="33" t="s">
        <v>29</v>
      </c>
      <c r="D254" s="33" t="s">
        <v>561</v>
      </c>
      <c r="E254" s="154" t="s">
        <v>556</v>
      </c>
      <c r="F254" s="154"/>
      <c r="G254" s="32" t="s">
        <v>31</v>
      </c>
      <c r="H254" s="31">
        <v>1.4396</v>
      </c>
      <c r="I254" s="30">
        <v>23.67</v>
      </c>
      <c r="J254" s="30">
        <v>34.07</v>
      </c>
    </row>
    <row r="255" spans="1:10" ht="25.95" customHeight="1" x14ac:dyDescent="0.25">
      <c r="A255" s="33" t="s">
        <v>212</v>
      </c>
      <c r="B255" s="34" t="s">
        <v>560</v>
      </c>
      <c r="C255" s="33" t="s">
        <v>29</v>
      </c>
      <c r="D255" s="33" t="s">
        <v>559</v>
      </c>
      <c r="E255" s="154" t="s">
        <v>227</v>
      </c>
      <c r="F255" s="154"/>
      <c r="G255" s="32" t="s">
        <v>47</v>
      </c>
      <c r="H255" s="31">
        <v>5.0229999999999997E-2</v>
      </c>
      <c r="I255" s="30">
        <v>84.93</v>
      </c>
      <c r="J255" s="30">
        <v>4.26</v>
      </c>
    </row>
    <row r="256" spans="1:10" ht="52.05" customHeight="1" x14ac:dyDescent="0.25">
      <c r="A256" s="33" t="s">
        <v>212</v>
      </c>
      <c r="B256" s="34" t="s">
        <v>558</v>
      </c>
      <c r="C256" s="33" t="s">
        <v>29</v>
      </c>
      <c r="D256" s="33" t="s">
        <v>557</v>
      </c>
      <c r="E256" s="154" t="s">
        <v>556</v>
      </c>
      <c r="F256" s="154"/>
      <c r="G256" s="32" t="s">
        <v>31</v>
      </c>
      <c r="H256" s="31">
        <v>1.4396</v>
      </c>
      <c r="I256" s="30">
        <v>53.86</v>
      </c>
      <c r="J256" s="30">
        <v>77.53</v>
      </c>
    </row>
    <row r="257" spans="1:10" ht="52.05" customHeight="1" x14ac:dyDescent="0.25">
      <c r="A257" s="33" t="s">
        <v>212</v>
      </c>
      <c r="B257" s="34" t="s">
        <v>555</v>
      </c>
      <c r="C257" s="33" t="s">
        <v>29</v>
      </c>
      <c r="D257" s="33" t="s">
        <v>554</v>
      </c>
      <c r="E257" s="154" t="s">
        <v>553</v>
      </c>
      <c r="F257" s="154"/>
      <c r="G257" s="32" t="s">
        <v>31</v>
      </c>
      <c r="H257" s="31">
        <v>7.5499999999999998E-2</v>
      </c>
      <c r="I257" s="30">
        <v>698.24</v>
      </c>
      <c r="J257" s="30">
        <v>52.71</v>
      </c>
    </row>
    <row r="258" spans="1:10" ht="39" customHeight="1" x14ac:dyDescent="0.25">
      <c r="A258" s="33" t="s">
        <v>212</v>
      </c>
      <c r="B258" s="34" t="s">
        <v>552</v>
      </c>
      <c r="C258" s="33" t="s">
        <v>29</v>
      </c>
      <c r="D258" s="33" t="s">
        <v>551</v>
      </c>
      <c r="E258" s="154" t="s">
        <v>378</v>
      </c>
      <c r="F258" s="154"/>
      <c r="G258" s="32" t="s">
        <v>31</v>
      </c>
      <c r="H258" s="31">
        <v>6.0000000000000001E-3</v>
      </c>
      <c r="I258" s="30">
        <v>19.420000000000002</v>
      </c>
      <c r="J258" s="30">
        <v>0.11</v>
      </c>
    </row>
    <row r="259" spans="1:10" ht="39" customHeight="1" x14ac:dyDescent="0.25">
      <c r="A259" s="33" t="s">
        <v>212</v>
      </c>
      <c r="B259" s="34" t="s">
        <v>550</v>
      </c>
      <c r="C259" s="33" t="s">
        <v>29</v>
      </c>
      <c r="D259" s="33" t="s">
        <v>549</v>
      </c>
      <c r="E259" s="154" t="s">
        <v>378</v>
      </c>
      <c r="F259" s="154"/>
      <c r="G259" s="32" t="s">
        <v>31</v>
      </c>
      <c r="H259" s="31">
        <v>1.4396</v>
      </c>
      <c r="I259" s="30">
        <v>32.369999999999997</v>
      </c>
      <c r="J259" s="30">
        <v>46.59</v>
      </c>
    </row>
    <row r="260" spans="1:10" ht="39" customHeight="1" x14ac:dyDescent="0.25">
      <c r="A260" s="33" t="s">
        <v>212</v>
      </c>
      <c r="B260" s="34" t="s">
        <v>548</v>
      </c>
      <c r="C260" s="33" t="s">
        <v>29</v>
      </c>
      <c r="D260" s="33" t="s">
        <v>547</v>
      </c>
      <c r="E260" s="154" t="s">
        <v>536</v>
      </c>
      <c r="F260" s="154"/>
      <c r="G260" s="32" t="s">
        <v>66</v>
      </c>
      <c r="H260" s="31">
        <v>5.04E-2</v>
      </c>
      <c r="I260" s="30">
        <v>22</v>
      </c>
      <c r="J260" s="30">
        <v>1.1000000000000001</v>
      </c>
    </row>
    <row r="261" spans="1:10" ht="39" customHeight="1" x14ac:dyDescent="0.25">
      <c r="A261" s="33" t="s">
        <v>212</v>
      </c>
      <c r="B261" s="34" t="s">
        <v>546</v>
      </c>
      <c r="C261" s="33" t="s">
        <v>29</v>
      </c>
      <c r="D261" s="33" t="s">
        <v>545</v>
      </c>
      <c r="E261" s="154" t="s">
        <v>536</v>
      </c>
      <c r="F261" s="154"/>
      <c r="G261" s="32" t="s">
        <v>66</v>
      </c>
      <c r="H261" s="31">
        <v>2.52E-2</v>
      </c>
      <c r="I261" s="30">
        <v>18.079999999999998</v>
      </c>
      <c r="J261" s="30">
        <v>0.45</v>
      </c>
    </row>
    <row r="262" spans="1:10" ht="24" customHeight="1" x14ac:dyDescent="0.25">
      <c r="A262" s="33" t="s">
        <v>212</v>
      </c>
      <c r="B262" s="34" t="s">
        <v>544</v>
      </c>
      <c r="C262" s="33" t="s">
        <v>29</v>
      </c>
      <c r="D262" s="33" t="s">
        <v>543</v>
      </c>
      <c r="E262" s="154" t="s">
        <v>227</v>
      </c>
      <c r="F262" s="154"/>
      <c r="G262" s="32" t="s">
        <v>47</v>
      </c>
      <c r="H262" s="31">
        <v>6.7000000000000002E-3</v>
      </c>
      <c r="I262" s="30">
        <v>51.49</v>
      </c>
      <c r="J262" s="30">
        <v>0.34</v>
      </c>
    </row>
    <row r="263" spans="1:10" ht="52.05" customHeight="1" x14ac:dyDescent="0.25">
      <c r="A263" s="33" t="s">
        <v>212</v>
      </c>
      <c r="B263" s="34" t="s">
        <v>542</v>
      </c>
      <c r="C263" s="33" t="s">
        <v>29</v>
      </c>
      <c r="D263" s="33" t="s">
        <v>541</v>
      </c>
      <c r="E263" s="154" t="s">
        <v>536</v>
      </c>
      <c r="F263" s="154"/>
      <c r="G263" s="32" t="s">
        <v>66</v>
      </c>
      <c r="H263" s="31">
        <v>0.1007</v>
      </c>
      <c r="I263" s="30">
        <v>148.86000000000001</v>
      </c>
      <c r="J263" s="30">
        <v>14.99</v>
      </c>
    </row>
    <row r="264" spans="1:10" ht="39" customHeight="1" x14ac:dyDescent="0.25">
      <c r="A264" s="33" t="s">
        <v>212</v>
      </c>
      <c r="B264" s="34" t="s">
        <v>540</v>
      </c>
      <c r="C264" s="33" t="s">
        <v>29</v>
      </c>
      <c r="D264" s="33" t="s">
        <v>539</v>
      </c>
      <c r="E264" s="154" t="s">
        <v>536</v>
      </c>
      <c r="F264" s="154"/>
      <c r="G264" s="32" t="s">
        <v>66</v>
      </c>
      <c r="H264" s="31">
        <v>2.52E-2</v>
      </c>
      <c r="I264" s="30">
        <v>132.99</v>
      </c>
      <c r="J264" s="30">
        <v>3.35</v>
      </c>
    </row>
    <row r="265" spans="1:10" ht="25.95" customHeight="1" x14ac:dyDescent="0.25">
      <c r="A265" s="33" t="s">
        <v>212</v>
      </c>
      <c r="B265" s="34" t="s">
        <v>538</v>
      </c>
      <c r="C265" s="33" t="s">
        <v>29</v>
      </c>
      <c r="D265" s="33" t="s">
        <v>537</v>
      </c>
      <c r="E265" s="154" t="s">
        <v>536</v>
      </c>
      <c r="F265" s="154"/>
      <c r="G265" s="32" t="s">
        <v>66</v>
      </c>
      <c r="H265" s="31">
        <v>2.52E-2</v>
      </c>
      <c r="I265" s="30">
        <v>20.16</v>
      </c>
      <c r="J265" s="30">
        <v>0.5</v>
      </c>
    </row>
    <row r="266" spans="1:10" ht="39" customHeight="1" x14ac:dyDescent="0.25">
      <c r="A266" s="33" t="s">
        <v>212</v>
      </c>
      <c r="B266" s="34" t="s">
        <v>535</v>
      </c>
      <c r="C266" s="33" t="s">
        <v>29</v>
      </c>
      <c r="D266" s="33" t="s">
        <v>534</v>
      </c>
      <c r="E266" s="154" t="s">
        <v>501</v>
      </c>
      <c r="F266" s="154"/>
      <c r="G266" s="32" t="s">
        <v>31</v>
      </c>
      <c r="H266" s="31">
        <v>0.35170000000000001</v>
      </c>
      <c r="I266" s="30">
        <v>144.22999999999999</v>
      </c>
      <c r="J266" s="30">
        <v>50.72</v>
      </c>
    </row>
    <row r="267" spans="1:10" ht="39" customHeight="1" x14ac:dyDescent="0.25">
      <c r="A267" s="33" t="s">
        <v>212</v>
      </c>
      <c r="B267" s="34" t="s">
        <v>533</v>
      </c>
      <c r="C267" s="33" t="s">
        <v>29</v>
      </c>
      <c r="D267" s="33" t="s">
        <v>532</v>
      </c>
      <c r="E267" s="154" t="s">
        <v>501</v>
      </c>
      <c r="F267" s="154"/>
      <c r="G267" s="32" t="s">
        <v>31</v>
      </c>
      <c r="H267" s="31">
        <v>0.40479999999999999</v>
      </c>
      <c r="I267" s="30">
        <v>147.84</v>
      </c>
      <c r="J267" s="30">
        <v>59.84</v>
      </c>
    </row>
    <row r="268" spans="1:10" ht="39" customHeight="1" x14ac:dyDescent="0.25">
      <c r="A268" s="33" t="s">
        <v>212</v>
      </c>
      <c r="B268" s="34" t="s">
        <v>531</v>
      </c>
      <c r="C268" s="33" t="s">
        <v>29</v>
      </c>
      <c r="D268" s="33" t="s">
        <v>530</v>
      </c>
      <c r="E268" s="154" t="s">
        <v>501</v>
      </c>
      <c r="F268" s="154"/>
      <c r="G268" s="32" t="s">
        <v>31</v>
      </c>
      <c r="H268" s="31">
        <v>2.81E-2</v>
      </c>
      <c r="I268" s="30">
        <v>124.07</v>
      </c>
      <c r="J268" s="30">
        <v>3.48</v>
      </c>
    </row>
    <row r="269" spans="1:10" ht="39" customHeight="1" x14ac:dyDescent="0.25">
      <c r="A269" s="33" t="s">
        <v>212</v>
      </c>
      <c r="B269" s="34" t="s">
        <v>529</v>
      </c>
      <c r="C269" s="33" t="s">
        <v>29</v>
      </c>
      <c r="D269" s="33" t="s">
        <v>528</v>
      </c>
      <c r="E269" s="154" t="s">
        <v>501</v>
      </c>
      <c r="F269" s="154"/>
      <c r="G269" s="32" t="s">
        <v>31</v>
      </c>
      <c r="H269" s="31">
        <v>3.2300000000000002E-2</v>
      </c>
      <c r="I269" s="30">
        <v>126.65</v>
      </c>
      <c r="J269" s="30">
        <v>4.09</v>
      </c>
    </row>
    <row r="270" spans="1:10" ht="39" customHeight="1" x14ac:dyDescent="0.25">
      <c r="A270" s="33" t="s">
        <v>212</v>
      </c>
      <c r="B270" s="34" t="s">
        <v>527</v>
      </c>
      <c r="C270" s="33" t="s">
        <v>29</v>
      </c>
      <c r="D270" s="33" t="s">
        <v>526</v>
      </c>
      <c r="E270" s="154" t="s">
        <v>501</v>
      </c>
      <c r="F270" s="154"/>
      <c r="G270" s="32" t="s">
        <v>31</v>
      </c>
      <c r="H270" s="31">
        <v>0.54949999999999999</v>
      </c>
      <c r="I270" s="30">
        <v>176.44</v>
      </c>
      <c r="J270" s="30">
        <v>96.95</v>
      </c>
    </row>
    <row r="271" spans="1:10" ht="39" customHeight="1" x14ac:dyDescent="0.25">
      <c r="A271" s="33" t="s">
        <v>212</v>
      </c>
      <c r="B271" s="34" t="s">
        <v>525</v>
      </c>
      <c r="C271" s="33" t="s">
        <v>29</v>
      </c>
      <c r="D271" s="33" t="s">
        <v>524</v>
      </c>
      <c r="E271" s="154" t="s">
        <v>501</v>
      </c>
      <c r="F271" s="154"/>
      <c r="G271" s="32" t="s">
        <v>31</v>
      </c>
      <c r="H271" s="31">
        <v>0.4284</v>
      </c>
      <c r="I271" s="30">
        <v>230.67</v>
      </c>
      <c r="J271" s="30">
        <v>98.81</v>
      </c>
    </row>
    <row r="272" spans="1:10" ht="39" customHeight="1" x14ac:dyDescent="0.25">
      <c r="A272" s="33" t="s">
        <v>212</v>
      </c>
      <c r="B272" s="34" t="s">
        <v>523</v>
      </c>
      <c r="C272" s="33" t="s">
        <v>29</v>
      </c>
      <c r="D272" s="33" t="s">
        <v>522</v>
      </c>
      <c r="E272" s="154" t="s">
        <v>501</v>
      </c>
      <c r="F272" s="154"/>
      <c r="G272" s="32" t="s">
        <v>31</v>
      </c>
      <c r="H272" s="31">
        <v>4.3900000000000002E-2</v>
      </c>
      <c r="I272" s="30">
        <v>148.4</v>
      </c>
      <c r="J272" s="30">
        <v>6.51</v>
      </c>
    </row>
    <row r="273" spans="1:10" ht="39" customHeight="1" x14ac:dyDescent="0.25">
      <c r="A273" s="33" t="s">
        <v>212</v>
      </c>
      <c r="B273" s="34" t="s">
        <v>521</v>
      </c>
      <c r="C273" s="33" t="s">
        <v>29</v>
      </c>
      <c r="D273" s="33" t="s">
        <v>520</v>
      </c>
      <c r="E273" s="154" t="s">
        <v>501</v>
      </c>
      <c r="F273" s="154"/>
      <c r="G273" s="32" t="s">
        <v>31</v>
      </c>
      <c r="H273" s="31">
        <v>3.4200000000000001E-2</v>
      </c>
      <c r="I273" s="30">
        <v>190.37</v>
      </c>
      <c r="J273" s="30">
        <v>6.51</v>
      </c>
    </row>
    <row r="274" spans="1:10" ht="25.95" customHeight="1" x14ac:dyDescent="0.25">
      <c r="A274" s="49" t="s">
        <v>220</v>
      </c>
      <c r="B274" s="50" t="s">
        <v>519</v>
      </c>
      <c r="C274" s="49" t="s">
        <v>29</v>
      </c>
      <c r="D274" s="49" t="s">
        <v>518</v>
      </c>
      <c r="E274" s="155" t="s">
        <v>221</v>
      </c>
      <c r="F274" s="155"/>
      <c r="G274" s="48" t="s">
        <v>72</v>
      </c>
      <c r="H274" s="47">
        <v>3.4843999999999999</v>
      </c>
      <c r="I274" s="46">
        <v>6.79</v>
      </c>
      <c r="J274" s="46">
        <v>23.65</v>
      </c>
    </row>
    <row r="275" spans="1:10" ht="25.95" customHeight="1" x14ac:dyDescent="0.25">
      <c r="A275" s="49" t="s">
        <v>220</v>
      </c>
      <c r="B275" s="50" t="s">
        <v>517</v>
      </c>
      <c r="C275" s="49" t="s">
        <v>29</v>
      </c>
      <c r="D275" s="49" t="s">
        <v>516</v>
      </c>
      <c r="E275" s="155" t="s">
        <v>221</v>
      </c>
      <c r="F275" s="155"/>
      <c r="G275" s="48" t="s">
        <v>72</v>
      </c>
      <c r="H275" s="47">
        <v>3.9174000000000002</v>
      </c>
      <c r="I275" s="46">
        <v>18.649999999999999</v>
      </c>
      <c r="J275" s="46">
        <v>73.05</v>
      </c>
    </row>
    <row r="276" spans="1:10" ht="25.95" customHeight="1" x14ac:dyDescent="0.25">
      <c r="A276" s="49" t="s">
        <v>220</v>
      </c>
      <c r="B276" s="50" t="s">
        <v>515</v>
      </c>
      <c r="C276" s="49" t="s">
        <v>29</v>
      </c>
      <c r="D276" s="49" t="s">
        <v>514</v>
      </c>
      <c r="E276" s="155" t="s">
        <v>221</v>
      </c>
      <c r="F276" s="155"/>
      <c r="G276" s="48" t="s">
        <v>66</v>
      </c>
      <c r="H276" s="47">
        <v>2.52E-2</v>
      </c>
      <c r="I276" s="46">
        <v>235.37</v>
      </c>
      <c r="J276" s="46">
        <v>5.93</v>
      </c>
    </row>
    <row r="277" spans="1:10" ht="25.95" customHeight="1" x14ac:dyDescent="0.25">
      <c r="A277" s="49" t="s">
        <v>220</v>
      </c>
      <c r="B277" s="50" t="s">
        <v>513</v>
      </c>
      <c r="C277" s="49" t="s">
        <v>29</v>
      </c>
      <c r="D277" s="49" t="s">
        <v>512</v>
      </c>
      <c r="E277" s="155" t="s">
        <v>221</v>
      </c>
      <c r="F277" s="155"/>
      <c r="G277" s="48" t="s">
        <v>66</v>
      </c>
      <c r="H277" s="47">
        <v>2.52E-2</v>
      </c>
      <c r="I277" s="46">
        <v>227.61</v>
      </c>
      <c r="J277" s="46">
        <v>5.73</v>
      </c>
    </row>
    <row r="278" spans="1:10" ht="39" customHeight="1" x14ac:dyDescent="0.25">
      <c r="A278" s="49" t="s">
        <v>220</v>
      </c>
      <c r="B278" s="50" t="s">
        <v>511</v>
      </c>
      <c r="C278" s="49" t="s">
        <v>29</v>
      </c>
      <c r="D278" s="49" t="s">
        <v>510</v>
      </c>
      <c r="E278" s="155" t="s">
        <v>221</v>
      </c>
      <c r="F278" s="155"/>
      <c r="G278" s="48" t="s">
        <v>66</v>
      </c>
      <c r="H278" s="47">
        <v>2.52E-2</v>
      </c>
      <c r="I278" s="46">
        <v>16.670000000000002</v>
      </c>
      <c r="J278" s="46">
        <v>0.42</v>
      </c>
    </row>
    <row r="279" spans="1:10" ht="39" customHeight="1" x14ac:dyDescent="0.25">
      <c r="A279" s="49" t="s">
        <v>220</v>
      </c>
      <c r="B279" s="50" t="s">
        <v>509</v>
      </c>
      <c r="C279" s="49" t="s">
        <v>29</v>
      </c>
      <c r="D279" s="49" t="s">
        <v>508</v>
      </c>
      <c r="E279" s="155" t="s">
        <v>221</v>
      </c>
      <c r="F279" s="155"/>
      <c r="G279" s="48" t="s">
        <v>31</v>
      </c>
      <c r="H279" s="47">
        <v>1</v>
      </c>
      <c r="I279" s="46">
        <v>88.79</v>
      </c>
      <c r="J279" s="46">
        <v>88.79</v>
      </c>
    </row>
    <row r="280" spans="1:10" x14ac:dyDescent="0.25">
      <c r="A280" s="29"/>
      <c r="B280" s="29"/>
      <c r="C280" s="29"/>
      <c r="D280" s="29"/>
      <c r="E280" s="29" t="s">
        <v>208</v>
      </c>
      <c r="F280" s="28">
        <v>73.051359516616316</v>
      </c>
      <c r="G280" s="29" t="s">
        <v>207</v>
      </c>
      <c r="H280" s="28">
        <v>84.12</v>
      </c>
      <c r="I280" s="29" t="s">
        <v>206</v>
      </c>
      <c r="J280" s="28">
        <v>157.16999999999999</v>
      </c>
    </row>
    <row r="281" spans="1:10" x14ac:dyDescent="0.25">
      <c r="A281" s="29"/>
      <c r="B281" s="29"/>
      <c r="C281" s="29"/>
      <c r="D281" s="29"/>
      <c r="E281" s="29" t="s">
        <v>205</v>
      </c>
      <c r="F281" s="28">
        <v>235.13</v>
      </c>
      <c r="G281" s="29"/>
      <c r="H281" s="148" t="s">
        <v>204</v>
      </c>
      <c r="I281" s="148"/>
      <c r="J281" s="28">
        <v>1142.6300000000001</v>
      </c>
    </row>
    <row r="282" spans="1:10" ht="30" customHeight="1" thickBot="1" x14ac:dyDescent="0.3">
      <c r="A282" s="22"/>
      <c r="B282" s="22"/>
      <c r="C282" s="22"/>
      <c r="D282" s="22"/>
      <c r="E282" s="22"/>
      <c r="F282" s="22"/>
      <c r="G282" s="22" t="s">
        <v>203</v>
      </c>
      <c r="H282" s="27">
        <v>12</v>
      </c>
      <c r="I282" s="22" t="s">
        <v>202</v>
      </c>
      <c r="J282" s="23">
        <v>13711.5862884</v>
      </c>
    </row>
    <row r="283" spans="1:10" ht="1.05" customHeight="1" thickTop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</row>
    <row r="284" spans="1:10" ht="18" customHeight="1" x14ac:dyDescent="0.25">
      <c r="A284" s="42" t="s">
        <v>44</v>
      </c>
      <c r="B284" s="40" t="s">
        <v>7</v>
      </c>
      <c r="C284" s="42" t="s">
        <v>8</v>
      </c>
      <c r="D284" s="42" t="s">
        <v>9</v>
      </c>
      <c r="E284" s="143" t="s">
        <v>216</v>
      </c>
      <c r="F284" s="143"/>
      <c r="G284" s="41" t="s">
        <v>10</v>
      </c>
      <c r="H284" s="40" t="s">
        <v>11</v>
      </c>
      <c r="I284" s="40" t="s">
        <v>12</v>
      </c>
      <c r="J284" s="40" t="s">
        <v>14</v>
      </c>
    </row>
    <row r="285" spans="1:10" ht="39" customHeight="1" x14ac:dyDescent="0.25">
      <c r="A285" s="38" t="s">
        <v>215</v>
      </c>
      <c r="B285" s="39" t="s">
        <v>45</v>
      </c>
      <c r="C285" s="38" t="s">
        <v>29</v>
      </c>
      <c r="D285" s="38" t="s">
        <v>46</v>
      </c>
      <c r="E285" s="153" t="s">
        <v>378</v>
      </c>
      <c r="F285" s="153"/>
      <c r="G285" s="37" t="s">
        <v>47</v>
      </c>
      <c r="H285" s="36">
        <v>1</v>
      </c>
      <c r="I285" s="35">
        <f>'Orçamento Sintético '!G14</f>
        <v>513.15</v>
      </c>
      <c r="J285" s="35">
        <f>I285</f>
        <v>513.15</v>
      </c>
    </row>
    <row r="286" spans="1:10" ht="24" customHeight="1" x14ac:dyDescent="0.25">
      <c r="A286" s="33" t="s">
        <v>212</v>
      </c>
      <c r="B286" s="34" t="s">
        <v>238</v>
      </c>
      <c r="C286" s="33" t="s">
        <v>29</v>
      </c>
      <c r="D286" s="33" t="s">
        <v>237</v>
      </c>
      <c r="E286" s="154" t="s">
        <v>209</v>
      </c>
      <c r="F286" s="154"/>
      <c r="G286" s="32" t="s">
        <v>97</v>
      </c>
      <c r="H286" s="31">
        <v>7.2140000000000004</v>
      </c>
      <c r="I286" s="30">
        <v>21.47</v>
      </c>
      <c r="J286" s="30">
        <v>154.88</v>
      </c>
    </row>
    <row r="287" spans="1:10" ht="25.95" customHeight="1" x14ac:dyDescent="0.25">
      <c r="A287" s="49" t="s">
        <v>220</v>
      </c>
      <c r="B287" s="50" t="s">
        <v>507</v>
      </c>
      <c r="C287" s="49" t="s">
        <v>29</v>
      </c>
      <c r="D287" s="49" t="s">
        <v>506</v>
      </c>
      <c r="E287" s="155" t="s">
        <v>221</v>
      </c>
      <c r="F287" s="155"/>
      <c r="G287" s="48" t="s">
        <v>47</v>
      </c>
      <c r="H287" s="47">
        <v>0.81869999999999998</v>
      </c>
      <c r="I287" s="46">
        <v>83.58</v>
      </c>
      <c r="J287" s="46">
        <v>68.42</v>
      </c>
    </row>
    <row r="288" spans="1:10" ht="24" customHeight="1" x14ac:dyDescent="0.25">
      <c r="A288" s="49" t="s">
        <v>220</v>
      </c>
      <c r="B288" s="50" t="s">
        <v>382</v>
      </c>
      <c r="C288" s="49" t="s">
        <v>29</v>
      </c>
      <c r="D288" s="49" t="s">
        <v>381</v>
      </c>
      <c r="E288" s="155" t="s">
        <v>221</v>
      </c>
      <c r="F288" s="155"/>
      <c r="G288" s="48" t="s">
        <v>243</v>
      </c>
      <c r="H288" s="47">
        <v>277.8415</v>
      </c>
      <c r="I288" s="46">
        <v>0.82</v>
      </c>
      <c r="J288" s="46">
        <v>227.83</v>
      </c>
    </row>
    <row r="289" spans="1:10" ht="25.95" customHeight="1" x14ac:dyDescent="0.25">
      <c r="A289" s="49" t="s">
        <v>220</v>
      </c>
      <c r="B289" s="50" t="s">
        <v>505</v>
      </c>
      <c r="C289" s="49" t="s">
        <v>29</v>
      </c>
      <c r="D289" s="49" t="s">
        <v>504</v>
      </c>
      <c r="E289" s="155" t="s">
        <v>221</v>
      </c>
      <c r="F289" s="155"/>
      <c r="G289" s="48" t="s">
        <v>47</v>
      </c>
      <c r="H289" s="47">
        <v>0.58940000000000003</v>
      </c>
      <c r="I289" s="46">
        <v>105.25</v>
      </c>
      <c r="J289" s="46">
        <v>62.03</v>
      </c>
    </row>
    <row r="290" spans="1:10" x14ac:dyDescent="0.25">
      <c r="A290" s="29"/>
      <c r="B290" s="29"/>
      <c r="C290" s="29"/>
      <c r="D290" s="29"/>
      <c r="E290" s="29" t="s">
        <v>208</v>
      </c>
      <c r="F290" s="28">
        <v>44.624680455496168</v>
      </c>
      <c r="G290" s="29" t="s">
        <v>207</v>
      </c>
      <c r="H290" s="28">
        <v>51.39</v>
      </c>
      <c r="I290" s="29" t="s">
        <v>206</v>
      </c>
      <c r="J290" s="28">
        <v>96.01</v>
      </c>
    </row>
    <row r="291" spans="1:10" x14ac:dyDescent="0.25">
      <c r="A291" s="29"/>
      <c r="B291" s="29"/>
      <c r="C291" s="29"/>
      <c r="D291" s="29"/>
      <c r="E291" s="29" t="s">
        <v>205</v>
      </c>
      <c r="F291" s="28">
        <v>132.94999999999999</v>
      </c>
      <c r="G291" s="29"/>
      <c r="H291" s="148" t="s">
        <v>204</v>
      </c>
      <c r="I291" s="148"/>
      <c r="J291" s="28">
        <v>646.11</v>
      </c>
    </row>
    <row r="292" spans="1:10" ht="30" customHeight="1" thickBot="1" x14ac:dyDescent="0.3">
      <c r="A292" s="22"/>
      <c r="B292" s="22"/>
      <c r="C292" s="22"/>
      <c r="D292" s="22"/>
      <c r="E292" s="22"/>
      <c r="F292" s="22"/>
      <c r="G292" s="22" t="s">
        <v>203</v>
      </c>
      <c r="H292" s="27">
        <v>2.84</v>
      </c>
      <c r="I292" s="22" t="s">
        <v>202</v>
      </c>
      <c r="J292" s="23">
        <f>'Orçamento Sintético '!I14</f>
        <v>1834.92</v>
      </c>
    </row>
    <row r="293" spans="1:10" ht="1.05" customHeight="1" thickTop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</row>
    <row r="294" spans="1:10" ht="24" customHeight="1" x14ac:dyDescent="0.25">
      <c r="A294" s="44" t="s">
        <v>48</v>
      </c>
      <c r="B294" s="44"/>
      <c r="C294" s="44"/>
      <c r="D294" s="44" t="s">
        <v>49</v>
      </c>
      <c r="E294" s="44"/>
      <c r="F294" s="141"/>
      <c r="G294" s="141"/>
      <c r="H294" s="45"/>
      <c r="I294" s="44"/>
      <c r="J294" s="43">
        <f>'Orçamento Sintético '!I15</f>
        <v>1190.22</v>
      </c>
    </row>
    <row r="295" spans="1:10" ht="18" customHeight="1" x14ac:dyDescent="0.25">
      <c r="A295" s="42" t="s">
        <v>50</v>
      </c>
      <c r="B295" s="40" t="s">
        <v>7</v>
      </c>
      <c r="C295" s="42" t="s">
        <v>8</v>
      </c>
      <c r="D295" s="42" t="s">
        <v>9</v>
      </c>
      <c r="E295" s="143" t="s">
        <v>216</v>
      </c>
      <c r="F295" s="143"/>
      <c r="G295" s="41" t="s">
        <v>10</v>
      </c>
      <c r="H295" s="40" t="s">
        <v>11</v>
      </c>
      <c r="I295" s="40" t="s">
        <v>12</v>
      </c>
      <c r="J295" s="40" t="s">
        <v>14</v>
      </c>
    </row>
    <row r="296" spans="1:10" ht="24" customHeight="1" x14ac:dyDescent="0.25">
      <c r="A296" s="38" t="s">
        <v>215</v>
      </c>
      <c r="B296" s="39" t="s">
        <v>51</v>
      </c>
      <c r="C296" s="38" t="s">
        <v>20</v>
      </c>
      <c r="D296" s="38" t="s">
        <v>52</v>
      </c>
      <c r="E296" s="153" t="s">
        <v>501</v>
      </c>
      <c r="F296" s="153"/>
      <c r="G296" s="37" t="s">
        <v>53</v>
      </c>
      <c r="H296" s="36">
        <v>1</v>
      </c>
      <c r="I296" s="35">
        <f>'Orçamento Sintético '!G16</f>
        <v>472.65</v>
      </c>
      <c r="J296" s="35">
        <f>I296</f>
        <v>472.65</v>
      </c>
    </row>
    <row r="297" spans="1:10" ht="25.95" customHeight="1" x14ac:dyDescent="0.25">
      <c r="A297" s="33" t="s">
        <v>212</v>
      </c>
      <c r="B297" s="34" t="s">
        <v>503</v>
      </c>
      <c r="C297" s="33" t="s">
        <v>20</v>
      </c>
      <c r="D297" s="33" t="s">
        <v>502</v>
      </c>
      <c r="E297" s="154" t="s">
        <v>501</v>
      </c>
      <c r="F297" s="154"/>
      <c r="G297" s="32" t="s">
        <v>72</v>
      </c>
      <c r="H297" s="31">
        <v>4</v>
      </c>
      <c r="I297" s="30">
        <v>13.2</v>
      </c>
      <c r="J297" s="30">
        <v>52.8</v>
      </c>
    </row>
    <row r="298" spans="1:10" ht="39" customHeight="1" x14ac:dyDescent="0.25">
      <c r="A298" s="33" t="s">
        <v>212</v>
      </c>
      <c r="B298" s="34" t="s">
        <v>45</v>
      </c>
      <c r="C298" s="33" t="s">
        <v>29</v>
      </c>
      <c r="D298" s="33" t="s">
        <v>46</v>
      </c>
      <c r="E298" s="154" t="s">
        <v>378</v>
      </c>
      <c r="F298" s="154"/>
      <c r="G298" s="32" t="s">
        <v>47</v>
      </c>
      <c r="H298" s="31">
        <v>0.01</v>
      </c>
      <c r="I298" s="30">
        <v>513.16</v>
      </c>
      <c r="J298" s="30">
        <v>5.13</v>
      </c>
    </row>
    <row r="299" spans="1:10" ht="24" customHeight="1" x14ac:dyDescent="0.25">
      <c r="A299" s="33" t="s">
        <v>212</v>
      </c>
      <c r="B299" s="34" t="s">
        <v>377</v>
      </c>
      <c r="C299" s="33" t="s">
        <v>29</v>
      </c>
      <c r="D299" s="33" t="s">
        <v>376</v>
      </c>
      <c r="E299" s="154" t="s">
        <v>209</v>
      </c>
      <c r="F299" s="154"/>
      <c r="G299" s="32" t="s">
        <v>97</v>
      </c>
      <c r="H299" s="31">
        <v>1</v>
      </c>
      <c r="I299" s="30">
        <v>30.2</v>
      </c>
      <c r="J299" s="30">
        <v>30.2</v>
      </c>
    </row>
    <row r="300" spans="1:10" ht="24" customHeight="1" x14ac:dyDescent="0.25">
      <c r="A300" s="33" t="s">
        <v>212</v>
      </c>
      <c r="B300" s="34" t="s">
        <v>238</v>
      </c>
      <c r="C300" s="33" t="s">
        <v>29</v>
      </c>
      <c r="D300" s="33" t="s">
        <v>237</v>
      </c>
      <c r="E300" s="154" t="s">
        <v>209</v>
      </c>
      <c r="F300" s="154"/>
      <c r="G300" s="32" t="s">
        <v>97</v>
      </c>
      <c r="H300" s="31">
        <v>2</v>
      </c>
      <c r="I300" s="30">
        <v>21.47</v>
      </c>
      <c r="J300" s="30">
        <v>42.94</v>
      </c>
    </row>
    <row r="301" spans="1:10" ht="39" customHeight="1" x14ac:dyDescent="0.25">
      <c r="A301" s="49" t="s">
        <v>220</v>
      </c>
      <c r="B301" s="50" t="s">
        <v>500</v>
      </c>
      <c r="C301" s="49" t="s">
        <v>20</v>
      </c>
      <c r="D301" s="49" t="s">
        <v>499</v>
      </c>
      <c r="E301" s="155" t="s">
        <v>221</v>
      </c>
      <c r="F301" s="155"/>
      <c r="G301" s="48" t="s">
        <v>53</v>
      </c>
      <c r="H301" s="47">
        <v>1</v>
      </c>
      <c r="I301" s="46">
        <v>325</v>
      </c>
      <c r="J301" s="46">
        <v>325</v>
      </c>
    </row>
    <row r="302" spans="1:10" ht="25.95" customHeight="1" x14ac:dyDescent="0.25">
      <c r="A302" s="49" t="s">
        <v>220</v>
      </c>
      <c r="B302" s="50" t="s">
        <v>498</v>
      </c>
      <c r="C302" s="49" t="s">
        <v>29</v>
      </c>
      <c r="D302" s="49" t="s">
        <v>497</v>
      </c>
      <c r="E302" s="155" t="s">
        <v>221</v>
      </c>
      <c r="F302" s="155"/>
      <c r="G302" s="48" t="s">
        <v>243</v>
      </c>
      <c r="H302" s="47">
        <v>0.11</v>
      </c>
      <c r="I302" s="46">
        <v>20.29</v>
      </c>
      <c r="J302" s="46">
        <v>2.23</v>
      </c>
    </row>
    <row r="303" spans="1:10" ht="25.95" customHeight="1" x14ac:dyDescent="0.25">
      <c r="A303" s="49" t="s">
        <v>220</v>
      </c>
      <c r="B303" s="50" t="s">
        <v>496</v>
      </c>
      <c r="C303" s="49" t="s">
        <v>29</v>
      </c>
      <c r="D303" s="49" t="s">
        <v>495</v>
      </c>
      <c r="E303" s="155" t="s">
        <v>221</v>
      </c>
      <c r="F303" s="155"/>
      <c r="G303" s="48" t="s">
        <v>72</v>
      </c>
      <c r="H303" s="47">
        <v>2</v>
      </c>
      <c r="I303" s="46">
        <v>7.18</v>
      </c>
      <c r="J303" s="46">
        <v>14.36</v>
      </c>
    </row>
    <row r="304" spans="1:10" x14ac:dyDescent="0.25">
      <c r="A304" s="29"/>
      <c r="B304" s="29"/>
      <c r="C304" s="29"/>
      <c r="D304" s="29"/>
      <c r="E304" s="29" t="s">
        <v>208</v>
      </c>
      <c r="F304" s="28">
        <v>23.067627236811528</v>
      </c>
      <c r="G304" s="29" t="s">
        <v>207</v>
      </c>
      <c r="H304" s="28">
        <v>26.56</v>
      </c>
      <c r="I304" s="29" t="s">
        <v>206</v>
      </c>
      <c r="J304" s="28">
        <v>49.63</v>
      </c>
    </row>
    <row r="305" spans="1:10" x14ac:dyDescent="0.25">
      <c r="A305" s="29"/>
      <c r="B305" s="29"/>
      <c r="C305" s="29"/>
      <c r="D305" s="29"/>
      <c r="E305" s="29" t="s">
        <v>205</v>
      </c>
      <c r="F305" s="28">
        <v>122.46</v>
      </c>
      <c r="G305" s="29"/>
      <c r="H305" s="148" t="s">
        <v>204</v>
      </c>
      <c r="I305" s="148"/>
      <c r="J305" s="28">
        <v>595.12</v>
      </c>
    </row>
    <row r="306" spans="1:10" ht="30" customHeight="1" thickBot="1" x14ac:dyDescent="0.3">
      <c r="A306" s="22"/>
      <c r="B306" s="22"/>
      <c r="C306" s="22"/>
      <c r="D306" s="22"/>
      <c r="E306" s="22"/>
      <c r="F306" s="22"/>
      <c r="G306" s="22" t="s">
        <v>203</v>
      </c>
      <c r="H306" s="27">
        <v>2</v>
      </c>
      <c r="I306" s="22" t="s">
        <v>202</v>
      </c>
      <c r="J306" s="23">
        <f>'Orçamento Sintético '!I16</f>
        <v>1190.22</v>
      </c>
    </row>
    <row r="307" spans="1:10" ht="1.05" customHeight="1" thickTop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</row>
    <row r="308" spans="1:10" ht="24" customHeight="1" x14ac:dyDescent="0.25">
      <c r="A308" s="44" t="s">
        <v>54</v>
      </c>
      <c r="B308" s="44"/>
      <c r="C308" s="44"/>
      <c r="D308" s="44" t="s">
        <v>55</v>
      </c>
      <c r="E308" s="44"/>
      <c r="F308" s="141"/>
      <c r="G308" s="141"/>
      <c r="H308" s="45"/>
      <c r="I308" s="44"/>
      <c r="J308" s="43">
        <f>'Orçamento Sintético '!I17</f>
        <v>2193.15</v>
      </c>
    </row>
    <row r="309" spans="1:10" ht="24" customHeight="1" x14ac:dyDescent="0.25">
      <c r="A309" s="44" t="s">
        <v>56</v>
      </c>
      <c r="B309" s="44"/>
      <c r="C309" s="44"/>
      <c r="D309" s="44" t="s">
        <v>57</v>
      </c>
      <c r="E309" s="44"/>
      <c r="F309" s="141"/>
      <c r="G309" s="141"/>
      <c r="H309" s="45"/>
      <c r="I309" s="44"/>
      <c r="J309" s="43">
        <f>'Orçamento Sintético '!I18</f>
        <v>2193.15</v>
      </c>
    </row>
    <row r="310" spans="1:10" ht="18" customHeight="1" x14ac:dyDescent="0.25">
      <c r="A310" s="42" t="s">
        <v>58</v>
      </c>
      <c r="B310" s="40" t="s">
        <v>7</v>
      </c>
      <c r="C310" s="42" t="s">
        <v>8</v>
      </c>
      <c r="D310" s="42" t="s">
        <v>9</v>
      </c>
      <c r="E310" s="143" t="s">
        <v>216</v>
      </c>
      <c r="F310" s="143"/>
      <c r="G310" s="41" t="s">
        <v>10</v>
      </c>
      <c r="H310" s="40" t="s">
        <v>11</v>
      </c>
      <c r="I310" s="40" t="s">
        <v>12</v>
      </c>
      <c r="J310" s="40" t="s">
        <v>14</v>
      </c>
    </row>
    <row r="311" spans="1:10" ht="25.95" customHeight="1" x14ac:dyDescent="0.25">
      <c r="A311" s="38" t="s">
        <v>215</v>
      </c>
      <c r="B311" s="39" t="s">
        <v>59</v>
      </c>
      <c r="C311" s="38" t="s">
        <v>20</v>
      </c>
      <c r="D311" s="38" t="s">
        <v>60</v>
      </c>
      <c r="E311" s="153" t="s">
        <v>209</v>
      </c>
      <c r="F311" s="153"/>
      <c r="G311" s="37" t="s">
        <v>61</v>
      </c>
      <c r="H311" s="36">
        <v>1</v>
      </c>
      <c r="I311" s="35">
        <f>'Orçamento Sintético '!G19</f>
        <v>596.16</v>
      </c>
      <c r="J311" s="35">
        <f>I311</f>
        <v>596.16</v>
      </c>
    </row>
    <row r="312" spans="1:10" ht="25.95" customHeight="1" x14ac:dyDescent="0.25">
      <c r="A312" s="49" t="s">
        <v>220</v>
      </c>
      <c r="B312" s="50" t="s">
        <v>494</v>
      </c>
      <c r="C312" s="49" t="s">
        <v>20</v>
      </c>
      <c r="D312" s="49" t="s">
        <v>493</v>
      </c>
      <c r="E312" s="155" t="s">
        <v>221</v>
      </c>
      <c r="F312" s="155"/>
      <c r="G312" s="48" t="s">
        <v>61</v>
      </c>
      <c r="H312" s="47">
        <v>1</v>
      </c>
      <c r="I312" s="46">
        <v>596.16999999999996</v>
      </c>
      <c r="J312" s="46">
        <v>596.16999999999996</v>
      </c>
    </row>
    <row r="313" spans="1:10" x14ac:dyDescent="0.25">
      <c r="A313" s="29"/>
      <c r="B313" s="29"/>
      <c r="C313" s="29"/>
      <c r="D313" s="29"/>
      <c r="E313" s="29" t="s">
        <v>208</v>
      </c>
      <c r="F313" s="28">
        <v>0</v>
      </c>
      <c r="G313" s="29" t="s">
        <v>207</v>
      </c>
      <c r="H313" s="28">
        <v>0</v>
      </c>
      <c r="I313" s="29" t="s">
        <v>206</v>
      </c>
      <c r="J313" s="28">
        <v>0</v>
      </c>
    </row>
    <row r="314" spans="1:10" x14ac:dyDescent="0.25">
      <c r="A314" s="29"/>
      <c r="B314" s="29"/>
      <c r="C314" s="29"/>
      <c r="D314" s="29"/>
      <c r="E314" s="29" t="s">
        <v>205</v>
      </c>
      <c r="F314" s="28">
        <v>154.46</v>
      </c>
      <c r="G314" s="29"/>
      <c r="H314" s="148" t="s">
        <v>204</v>
      </c>
      <c r="I314" s="148"/>
      <c r="J314" s="28">
        <v>750.63</v>
      </c>
    </row>
    <row r="315" spans="1:10" ht="30" customHeight="1" thickBot="1" x14ac:dyDescent="0.3">
      <c r="A315" s="22"/>
      <c r="B315" s="22"/>
      <c r="C315" s="22"/>
      <c r="D315" s="22"/>
      <c r="E315" s="22"/>
      <c r="F315" s="22"/>
      <c r="G315" s="22" t="s">
        <v>203</v>
      </c>
      <c r="H315" s="27">
        <v>1</v>
      </c>
      <c r="I315" s="22" t="s">
        <v>202</v>
      </c>
      <c r="J315" s="23">
        <f>'Orçamento Sintético '!I19</f>
        <v>750.62</v>
      </c>
    </row>
    <row r="316" spans="1:10" ht="1.05" customHeight="1" thickTop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</row>
    <row r="317" spans="1:10" ht="18" customHeight="1" x14ac:dyDescent="0.25">
      <c r="A317" s="42" t="s">
        <v>62</v>
      </c>
      <c r="B317" s="40" t="s">
        <v>7</v>
      </c>
      <c r="C317" s="42" t="s">
        <v>8</v>
      </c>
      <c r="D317" s="42" t="s">
        <v>9</v>
      </c>
      <c r="E317" s="143" t="s">
        <v>216</v>
      </c>
      <c r="F317" s="143"/>
      <c r="G317" s="41" t="s">
        <v>10</v>
      </c>
      <c r="H317" s="40" t="s">
        <v>11</v>
      </c>
      <c r="I317" s="40" t="s">
        <v>12</v>
      </c>
      <c r="J317" s="40" t="s">
        <v>14</v>
      </c>
    </row>
    <row r="318" spans="1:10" ht="39" customHeight="1" x14ac:dyDescent="0.25">
      <c r="A318" s="38" t="s">
        <v>215</v>
      </c>
      <c r="B318" s="39" t="s">
        <v>63</v>
      </c>
      <c r="C318" s="38" t="s">
        <v>64</v>
      </c>
      <c r="D318" s="38" t="s">
        <v>65</v>
      </c>
      <c r="E318" s="153">
        <v>1293</v>
      </c>
      <c r="F318" s="153"/>
      <c r="G318" s="37" t="s">
        <v>66</v>
      </c>
      <c r="H318" s="36">
        <v>1</v>
      </c>
      <c r="I318" s="35">
        <f>'Orçamento Sintético '!G20</f>
        <v>1145.69</v>
      </c>
      <c r="J318" s="35">
        <f>I318</f>
        <v>1145.69</v>
      </c>
    </row>
    <row r="319" spans="1:10" ht="24" customHeight="1" x14ac:dyDescent="0.25">
      <c r="A319" s="49" t="s">
        <v>220</v>
      </c>
      <c r="B319" s="50" t="s">
        <v>492</v>
      </c>
      <c r="C319" s="49" t="s">
        <v>64</v>
      </c>
      <c r="D319" s="49" t="s">
        <v>491</v>
      </c>
      <c r="E319" s="155" t="s">
        <v>217</v>
      </c>
      <c r="F319" s="155"/>
      <c r="G319" s="48" t="s">
        <v>97</v>
      </c>
      <c r="H319" s="47">
        <v>1.639</v>
      </c>
      <c r="I319" s="46">
        <v>21.74</v>
      </c>
      <c r="J319" s="46">
        <v>35.630000000000003</v>
      </c>
    </row>
    <row r="320" spans="1:10" ht="24" customHeight="1" x14ac:dyDescent="0.25">
      <c r="A320" s="49" t="s">
        <v>220</v>
      </c>
      <c r="B320" s="50" t="s">
        <v>490</v>
      </c>
      <c r="C320" s="49" t="s">
        <v>64</v>
      </c>
      <c r="D320" s="49" t="s">
        <v>489</v>
      </c>
      <c r="E320" s="155" t="s">
        <v>217</v>
      </c>
      <c r="F320" s="155"/>
      <c r="G320" s="48" t="s">
        <v>97</v>
      </c>
      <c r="H320" s="47">
        <v>5.75</v>
      </c>
      <c r="I320" s="46">
        <v>21.47</v>
      </c>
      <c r="J320" s="46">
        <v>123.45</v>
      </c>
    </row>
    <row r="321" spans="1:10" ht="24" customHeight="1" x14ac:dyDescent="0.25">
      <c r="A321" s="49" t="s">
        <v>220</v>
      </c>
      <c r="B321" s="50" t="s">
        <v>447</v>
      </c>
      <c r="C321" s="49" t="s">
        <v>64</v>
      </c>
      <c r="D321" s="49" t="s">
        <v>446</v>
      </c>
      <c r="E321" s="155" t="s">
        <v>217</v>
      </c>
      <c r="F321" s="155"/>
      <c r="G321" s="48" t="s">
        <v>97</v>
      </c>
      <c r="H321" s="47">
        <v>3.0670000000000002</v>
      </c>
      <c r="I321" s="46">
        <v>30.96</v>
      </c>
      <c r="J321" s="46">
        <v>94.95</v>
      </c>
    </row>
    <row r="322" spans="1:10" ht="24" customHeight="1" x14ac:dyDescent="0.25">
      <c r="A322" s="49" t="s">
        <v>220</v>
      </c>
      <c r="B322" s="50" t="s">
        <v>488</v>
      </c>
      <c r="C322" s="49" t="s">
        <v>64</v>
      </c>
      <c r="D322" s="49" t="s">
        <v>487</v>
      </c>
      <c r="E322" s="155" t="s">
        <v>217</v>
      </c>
      <c r="F322" s="155"/>
      <c r="G322" s="48" t="s">
        <v>97</v>
      </c>
      <c r="H322" s="47">
        <v>5.75</v>
      </c>
      <c r="I322" s="46">
        <v>31.89</v>
      </c>
      <c r="J322" s="46">
        <v>183.36</v>
      </c>
    </row>
    <row r="323" spans="1:10" ht="24" customHeight="1" x14ac:dyDescent="0.25">
      <c r="A323" s="49" t="s">
        <v>220</v>
      </c>
      <c r="B323" s="50" t="s">
        <v>486</v>
      </c>
      <c r="C323" s="49" t="s">
        <v>64</v>
      </c>
      <c r="D323" s="49" t="s">
        <v>485</v>
      </c>
      <c r="E323" s="155" t="s">
        <v>217</v>
      </c>
      <c r="F323" s="155"/>
      <c r="G323" s="48" t="s">
        <v>97</v>
      </c>
      <c r="H323" s="47">
        <v>5.75</v>
      </c>
      <c r="I323" s="46">
        <v>38.93</v>
      </c>
      <c r="J323" s="46">
        <v>223.84</v>
      </c>
    </row>
    <row r="324" spans="1:10" ht="24" customHeight="1" x14ac:dyDescent="0.25">
      <c r="A324" s="49" t="s">
        <v>220</v>
      </c>
      <c r="B324" s="50" t="s">
        <v>484</v>
      </c>
      <c r="C324" s="49" t="s">
        <v>64</v>
      </c>
      <c r="D324" s="49" t="s">
        <v>483</v>
      </c>
      <c r="E324" s="155" t="s">
        <v>217</v>
      </c>
      <c r="F324" s="155"/>
      <c r="G324" s="48" t="s">
        <v>97</v>
      </c>
      <c r="H324" s="47">
        <v>0.77</v>
      </c>
      <c r="I324" s="46">
        <v>31.89</v>
      </c>
      <c r="J324" s="46">
        <v>24.55</v>
      </c>
    </row>
    <row r="325" spans="1:10" ht="24" customHeight="1" x14ac:dyDescent="0.25">
      <c r="A325" s="49" t="s">
        <v>220</v>
      </c>
      <c r="B325" s="50" t="s">
        <v>482</v>
      </c>
      <c r="C325" s="49" t="s">
        <v>64</v>
      </c>
      <c r="D325" s="49" t="s">
        <v>481</v>
      </c>
      <c r="E325" s="155" t="s">
        <v>221</v>
      </c>
      <c r="F325" s="155"/>
      <c r="G325" s="48" t="s">
        <v>302</v>
      </c>
      <c r="H325" s="47">
        <v>0.90900000000000003</v>
      </c>
      <c r="I325" s="46">
        <v>45.81</v>
      </c>
      <c r="J325" s="46">
        <v>41.64</v>
      </c>
    </row>
    <row r="326" spans="1:10" ht="24" customHeight="1" x14ac:dyDescent="0.25">
      <c r="A326" s="49" t="s">
        <v>220</v>
      </c>
      <c r="B326" s="50" t="s">
        <v>480</v>
      </c>
      <c r="C326" s="49" t="s">
        <v>64</v>
      </c>
      <c r="D326" s="49" t="s">
        <v>479</v>
      </c>
      <c r="E326" s="155" t="s">
        <v>221</v>
      </c>
      <c r="F326" s="155"/>
      <c r="G326" s="48" t="s">
        <v>66</v>
      </c>
      <c r="H326" s="47">
        <v>0.156</v>
      </c>
      <c r="I326" s="46">
        <v>25.59</v>
      </c>
      <c r="J326" s="46">
        <v>3.99</v>
      </c>
    </row>
    <row r="327" spans="1:10" ht="24" customHeight="1" x14ac:dyDescent="0.25">
      <c r="A327" s="49" t="s">
        <v>220</v>
      </c>
      <c r="B327" s="50" t="s">
        <v>478</v>
      </c>
      <c r="C327" s="49" t="s">
        <v>64</v>
      </c>
      <c r="D327" s="49" t="s">
        <v>477</v>
      </c>
      <c r="E327" s="155" t="s">
        <v>221</v>
      </c>
      <c r="F327" s="155"/>
      <c r="G327" s="48" t="s">
        <v>302</v>
      </c>
      <c r="H327" s="47">
        <v>17.143000000000001</v>
      </c>
      <c r="I327" s="46">
        <v>6.11</v>
      </c>
      <c r="J327" s="46">
        <v>104.74</v>
      </c>
    </row>
    <row r="328" spans="1:10" ht="39" customHeight="1" x14ac:dyDescent="0.25">
      <c r="A328" s="49" t="s">
        <v>220</v>
      </c>
      <c r="B328" s="50" t="s">
        <v>476</v>
      </c>
      <c r="C328" s="49" t="s">
        <v>64</v>
      </c>
      <c r="D328" s="49" t="s">
        <v>475</v>
      </c>
      <c r="E328" s="155" t="s">
        <v>221</v>
      </c>
      <c r="F328" s="155"/>
      <c r="G328" s="48" t="s">
        <v>66</v>
      </c>
      <c r="H328" s="47">
        <v>0.16</v>
      </c>
      <c r="I328" s="46">
        <v>47.44</v>
      </c>
      <c r="J328" s="46">
        <v>7.59</v>
      </c>
    </row>
    <row r="329" spans="1:10" ht="24" customHeight="1" x14ac:dyDescent="0.25">
      <c r="A329" s="49" t="s">
        <v>220</v>
      </c>
      <c r="B329" s="50" t="s">
        <v>474</v>
      </c>
      <c r="C329" s="49" t="s">
        <v>64</v>
      </c>
      <c r="D329" s="49" t="s">
        <v>473</v>
      </c>
      <c r="E329" s="155" t="s">
        <v>221</v>
      </c>
      <c r="F329" s="155"/>
      <c r="G329" s="48" t="s">
        <v>243</v>
      </c>
      <c r="H329" s="47">
        <v>2.2490000000000001</v>
      </c>
      <c r="I329" s="46">
        <v>26</v>
      </c>
      <c r="J329" s="46">
        <v>58.47</v>
      </c>
    </row>
    <row r="330" spans="1:10" ht="25.95" customHeight="1" x14ac:dyDescent="0.25">
      <c r="A330" s="49" t="s">
        <v>220</v>
      </c>
      <c r="B330" s="50" t="s">
        <v>472</v>
      </c>
      <c r="C330" s="49" t="s">
        <v>64</v>
      </c>
      <c r="D330" s="49" t="s">
        <v>471</v>
      </c>
      <c r="E330" s="155" t="s">
        <v>470</v>
      </c>
      <c r="F330" s="155"/>
      <c r="G330" s="48" t="s">
        <v>97</v>
      </c>
      <c r="H330" s="47">
        <v>1.7</v>
      </c>
      <c r="I330" s="46">
        <v>100.72</v>
      </c>
      <c r="J330" s="46">
        <v>171.22</v>
      </c>
    </row>
    <row r="331" spans="1:10" ht="25.95" customHeight="1" x14ac:dyDescent="0.25">
      <c r="A331" s="49" t="s">
        <v>220</v>
      </c>
      <c r="B331" s="50" t="s">
        <v>469</v>
      </c>
      <c r="C331" s="49" t="s">
        <v>64</v>
      </c>
      <c r="D331" s="49" t="s">
        <v>468</v>
      </c>
      <c r="E331" s="155" t="s">
        <v>221</v>
      </c>
      <c r="F331" s="155"/>
      <c r="G331" s="48" t="s">
        <v>97</v>
      </c>
      <c r="H331" s="47">
        <v>2.88</v>
      </c>
      <c r="I331" s="46">
        <v>14.36</v>
      </c>
      <c r="J331" s="46">
        <v>41.35</v>
      </c>
    </row>
    <row r="332" spans="1:10" ht="25.95" customHeight="1" x14ac:dyDescent="0.25">
      <c r="A332" s="49" t="s">
        <v>220</v>
      </c>
      <c r="B332" s="50" t="s">
        <v>467</v>
      </c>
      <c r="C332" s="49" t="s">
        <v>64</v>
      </c>
      <c r="D332" s="49" t="s">
        <v>466</v>
      </c>
      <c r="E332" s="155" t="s">
        <v>221</v>
      </c>
      <c r="F332" s="155"/>
      <c r="G332" s="48" t="s">
        <v>97</v>
      </c>
      <c r="H332" s="47">
        <v>5.75</v>
      </c>
      <c r="I332" s="46">
        <v>3.85</v>
      </c>
      <c r="J332" s="46">
        <v>22.13</v>
      </c>
    </row>
    <row r="333" spans="1:10" ht="24" customHeight="1" x14ac:dyDescent="0.25">
      <c r="A333" s="49" t="s">
        <v>220</v>
      </c>
      <c r="B333" s="50" t="s">
        <v>465</v>
      </c>
      <c r="C333" s="49" t="s">
        <v>64</v>
      </c>
      <c r="D333" s="49" t="s">
        <v>464</v>
      </c>
      <c r="E333" s="155" t="s">
        <v>221</v>
      </c>
      <c r="F333" s="155"/>
      <c r="G333" s="48" t="s">
        <v>97</v>
      </c>
      <c r="H333" s="47">
        <v>5.75</v>
      </c>
      <c r="I333" s="46">
        <v>0.83</v>
      </c>
      <c r="J333" s="46">
        <v>4.7699999999999996</v>
      </c>
    </row>
    <row r="334" spans="1:10" ht="24" customHeight="1" x14ac:dyDescent="0.25">
      <c r="A334" s="49" t="s">
        <v>220</v>
      </c>
      <c r="B334" s="50" t="s">
        <v>463</v>
      </c>
      <c r="C334" s="49" t="s">
        <v>64</v>
      </c>
      <c r="D334" s="49" t="s">
        <v>462</v>
      </c>
      <c r="E334" s="155" t="s">
        <v>221</v>
      </c>
      <c r="F334" s="155"/>
      <c r="G334" s="48" t="s">
        <v>97</v>
      </c>
      <c r="H334" s="47">
        <v>5.75</v>
      </c>
      <c r="I334" s="46">
        <v>0.7</v>
      </c>
      <c r="J334" s="46">
        <v>4.0199999999999996</v>
      </c>
    </row>
    <row r="335" spans="1:10" x14ac:dyDescent="0.25">
      <c r="A335" s="29"/>
      <c r="B335" s="29"/>
      <c r="C335" s="29"/>
      <c r="D335" s="29"/>
      <c r="E335" s="29" t="s">
        <v>208</v>
      </c>
      <c r="F335" s="28">
        <v>318.74506159999999</v>
      </c>
      <c r="G335" s="29" t="s">
        <v>207</v>
      </c>
      <c r="H335" s="28">
        <v>367.03</v>
      </c>
      <c r="I335" s="29" t="s">
        <v>206</v>
      </c>
      <c r="J335" s="28">
        <v>685.78</v>
      </c>
    </row>
    <row r="336" spans="1:10" x14ac:dyDescent="0.25">
      <c r="A336" s="29"/>
      <c r="B336" s="29"/>
      <c r="C336" s="29"/>
      <c r="D336" s="29"/>
      <c r="E336" s="29" t="s">
        <v>205</v>
      </c>
      <c r="F336" s="28">
        <v>296.85000000000002</v>
      </c>
      <c r="G336" s="29"/>
      <c r="H336" s="148" t="s">
        <v>204</v>
      </c>
      <c r="I336" s="148"/>
      <c r="J336" s="28">
        <v>1442.55</v>
      </c>
    </row>
    <row r="337" spans="1:10" ht="30" customHeight="1" thickBot="1" x14ac:dyDescent="0.3">
      <c r="A337" s="22"/>
      <c r="B337" s="22"/>
      <c r="C337" s="22"/>
      <c r="D337" s="22"/>
      <c r="E337" s="22"/>
      <c r="F337" s="22"/>
      <c r="G337" s="22" t="s">
        <v>203</v>
      </c>
      <c r="H337" s="27">
        <v>1</v>
      </c>
      <c r="I337" s="22" t="s">
        <v>202</v>
      </c>
      <c r="J337" s="23">
        <f>'Orçamento Sintético '!I20</f>
        <v>1442.53</v>
      </c>
    </row>
    <row r="338" spans="1:10" ht="1.05" customHeight="1" thickTop="1" x14ac:dyDescent="0.25">
      <c r="A338" s="26"/>
      <c r="B338" s="26"/>
      <c r="C338" s="26"/>
      <c r="D338" s="26"/>
      <c r="E338" s="26"/>
      <c r="F338" s="26"/>
      <c r="G338" s="26"/>
      <c r="H338" s="26"/>
      <c r="I338" s="26"/>
      <c r="J338" s="26"/>
    </row>
    <row r="339" spans="1:10" ht="24" customHeight="1" x14ac:dyDescent="0.25">
      <c r="A339" s="44" t="s">
        <v>67</v>
      </c>
      <c r="B339" s="44"/>
      <c r="C339" s="44"/>
      <c r="D339" s="44" t="s">
        <v>68</v>
      </c>
      <c r="E339" s="44"/>
      <c r="F339" s="141"/>
      <c r="G339" s="141"/>
      <c r="H339" s="45"/>
      <c r="I339" s="44"/>
      <c r="J339" s="43">
        <f>'Orçamento Sintético '!I21</f>
        <v>425540.52</v>
      </c>
    </row>
    <row r="340" spans="1:10" ht="18" customHeight="1" x14ac:dyDescent="0.25">
      <c r="A340" s="42" t="s">
        <v>69</v>
      </c>
      <c r="B340" s="40" t="s">
        <v>7</v>
      </c>
      <c r="C340" s="42" t="s">
        <v>8</v>
      </c>
      <c r="D340" s="42" t="s">
        <v>9</v>
      </c>
      <c r="E340" s="143" t="s">
        <v>216</v>
      </c>
      <c r="F340" s="143"/>
      <c r="G340" s="41" t="s">
        <v>10</v>
      </c>
      <c r="H340" s="40" t="s">
        <v>11</v>
      </c>
      <c r="I340" s="40" t="s">
        <v>12</v>
      </c>
      <c r="J340" s="40" t="s">
        <v>14</v>
      </c>
    </row>
    <row r="341" spans="1:10" ht="24" customHeight="1" x14ac:dyDescent="0.25">
      <c r="A341" s="38" t="s">
        <v>215</v>
      </c>
      <c r="B341" s="39" t="s">
        <v>70</v>
      </c>
      <c r="C341" s="38" t="s">
        <v>20</v>
      </c>
      <c r="D341" s="38" t="s">
        <v>71</v>
      </c>
      <c r="E341" s="153" t="s">
        <v>209</v>
      </c>
      <c r="F341" s="153"/>
      <c r="G341" s="37" t="s">
        <v>72</v>
      </c>
      <c r="H341" s="36">
        <v>1</v>
      </c>
      <c r="I341" s="35">
        <f>'Orçamento Sintético '!G22</f>
        <v>1553.05</v>
      </c>
      <c r="J341" s="35">
        <f>I341</f>
        <v>1553.05</v>
      </c>
    </row>
    <row r="342" spans="1:10" ht="24" customHeight="1" x14ac:dyDescent="0.25">
      <c r="A342" s="49" t="s">
        <v>220</v>
      </c>
      <c r="B342" s="50" t="s">
        <v>70</v>
      </c>
      <c r="C342" s="49" t="s">
        <v>64</v>
      </c>
      <c r="D342" s="49" t="s">
        <v>71</v>
      </c>
      <c r="E342" s="155" t="s">
        <v>221</v>
      </c>
      <c r="F342" s="155"/>
      <c r="G342" s="48" t="s">
        <v>72</v>
      </c>
      <c r="H342" s="47">
        <v>1</v>
      </c>
      <c r="I342" s="46">
        <v>1553.06</v>
      </c>
      <c r="J342" s="46">
        <v>1553.06</v>
      </c>
    </row>
    <row r="343" spans="1:10" x14ac:dyDescent="0.25">
      <c r="A343" s="29"/>
      <c r="B343" s="29"/>
      <c r="C343" s="29"/>
      <c r="D343" s="29"/>
      <c r="E343" s="29" t="s">
        <v>208</v>
      </c>
      <c r="F343" s="28">
        <v>0</v>
      </c>
      <c r="G343" s="29" t="s">
        <v>207</v>
      </c>
      <c r="H343" s="28">
        <v>0</v>
      </c>
      <c r="I343" s="29" t="s">
        <v>206</v>
      </c>
      <c r="J343" s="28">
        <v>0</v>
      </c>
    </row>
    <row r="344" spans="1:10" x14ac:dyDescent="0.25">
      <c r="A344" s="29"/>
      <c r="B344" s="29"/>
      <c r="C344" s="29"/>
      <c r="D344" s="29"/>
      <c r="E344" s="29" t="s">
        <v>205</v>
      </c>
      <c r="F344" s="28">
        <v>228.29</v>
      </c>
      <c r="G344" s="29"/>
      <c r="H344" s="148" t="s">
        <v>204</v>
      </c>
      <c r="I344" s="148"/>
      <c r="J344" s="28">
        <v>1781.35</v>
      </c>
    </row>
    <row r="345" spans="1:10" ht="30" customHeight="1" thickBot="1" x14ac:dyDescent="0.3">
      <c r="A345" s="22"/>
      <c r="B345" s="22"/>
      <c r="C345" s="22"/>
      <c r="D345" s="22"/>
      <c r="E345" s="22"/>
      <c r="F345" s="22"/>
      <c r="G345" s="22" t="s">
        <v>203</v>
      </c>
      <c r="H345" s="27">
        <v>160</v>
      </c>
      <c r="I345" s="22" t="s">
        <v>202</v>
      </c>
      <c r="J345" s="23">
        <f>'Orçamento Sintético '!I22</f>
        <v>285014.40000000002</v>
      </c>
    </row>
    <row r="346" spans="1:10" ht="1.05" customHeight="1" thickTop="1" x14ac:dyDescent="0.25">
      <c r="A346" s="26"/>
      <c r="B346" s="26"/>
      <c r="C346" s="26"/>
      <c r="D346" s="26"/>
      <c r="E346" s="26"/>
      <c r="F346" s="26"/>
      <c r="G346" s="26"/>
      <c r="H346" s="26"/>
      <c r="I346" s="26"/>
      <c r="J346" s="26"/>
    </row>
    <row r="347" spans="1:10" ht="18" customHeight="1" x14ac:dyDescent="0.25">
      <c r="A347" s="42" t="s">
        <v>73</v>
      </c>
      <c r="B347" s="40" t="s">
        <v>7</v>
      </c>
      <c r="C347" s="42" t="s">
        <v>8</v>
      </c>
      <c r="D347" s="42" t="s">
        <v>9</v>
      </c>
      <c r="E347" s="143" t="s">
        <v>216</v>
      </c>
      <c r="F347" s="143"/>
      <c r="G347" s="41" t="s">
        <v>10</v>
      </c>
      <c r="H347" s="40" t="s">
        <v>11</v>
      </c>
      <c r="I347" s="40" t="s">
        <v>12</v>
      </c>
      <c r="J347" s="40" t="s">
        <v>14</v>
      </c>
    </row>
    <row r="348" spans="1:10" ht="24" customHeight="1" x14ac:dyDescent="0.25">
      <c r="A348" s="38" t="s">
        <v>215</v>
      </c>
      <c r="B348" s="39" t="s">
        <v>74</v>
      </c>
      <c r="C348" s="38" t="s">
        <v>64</v>
      </c>
      <c r="D348" s="38" t="s">
        <v>75</v>
      </c>
      <c r="E348" s="153">
        <v>1295</v>
      </c>
      <c r="F348" s="153"/>
      <c r="G348" s="37" t="s">
        <v>72</v>
      </c>
      <c r="H348" s="36">
        <v>1</v>
      </c>
      <c r="I348" s="35">
        <f>'Orçamento Sintético '!G23</f>
        <v>64.569999999999993</v>
      </c>
      <c r="J348" s="35">
        <f>I348</f>
        <v>64.569999999999993</v>
      </c>
    </row>
    <row r="349" spans="1:10" ht="24" customHeight="1" x14ac:dyDescent="0.25">
      <c r="A349" s="49" t="s">
        <v>220</v>
      </c>
      <c r="B349" s="50" t="s">
        <v>461</v>
      </c>
      <c r="C349" s="49" t="s">
        <v>64</v>
      </c>
      <c r="D349" s="49" t="s">
        <v>460</v>
      </c>
      <c r="E349" s="155" t="s">
        <v>217</v>
      </c>
      <c r="F349" s="155"/>
      <c r="G349" s="48" t="s">
        <v>97</v>
      </c>
      <c r="H349" s="47">
        <v>1.1478999999999999</v>
      </c>
      <c r="I349" s="46">
        <v>21.45</v>
      </c>
      <c r="J349" s="46">
        <v>24.62</v>
      </c>
    </row>
    <row r="350" spans="1:10" ht="24" customHeight="1" x14ac:dyDescent="0.25">
      <c r="A350" s="49" t="s">
        <v>220</v>
      </c>
      <c r="B350" s="50" t="s">
        <v>455</v>
      </c>
      <c r="C350" s="49" t="s">
        <v>64</v>
      </c>
      <c r="D350" s="49" t="s">
        <v>454</v>
      </c>
      <c r="E350" s="155" t="s">
        <v>217</v>
      </c>
      <c r="F350" s="155"/>
      <c r="G350" s="48" t="s">
        <v>97</v>
      </c>
      <c r="H350" s="47">
        <v>0.57389999999999997</v>
      </c>
      <c r="I350" s="46">
        <v>29.85</v>
      </c>
      <c r="J350" s="46">
        <v>17.13</v>
      </c>
    </row>
    <row r="351" spans="1:10" ht="25.95" customHeight="1" x14ac:dyDescent="0.25">
      <c r="A351" s="49" t="s">
        <v>220</v>
      </c>
      <c r="B351" s="50" t="s">
        <v>443</v>
      </c>
      <c r="C351" s="49" t="s">
        <v>64</v>
      </c>
      <c r="D351" s="49" t="s">
        <v>442</v>
      </c>
      <c r="E351" s="155" t="s">
        <v>221</v>
      </c>
      <c r="F351" s="155"/>
      <c r="G351" s="48" t="s">
        <v>97</v>
      </c>
      <c r="H351" s="47">
        <v>0.35</v>
      </c>
      <c r="I351" s="46">
        <v>64.13</v>
      </c>
      <c r="J351" s="46">
        <v>22.44</v>
      </c>
    </row>
    <row r="352" spans="1:10" ht="24" customHeight="1" x14ac:dyDescent="0.25">
      <c r="A352" s="49" t="s">
        <v>220</v>
      </c>
      <c r="B352" s="50" t="s">
        <v>459</v>
      </c>
      <c r="C352" s="49" t="s">
        <v>64</v>
      </c>
      <c r="D352" s="49" t="s">
        <v>458</v>
      </c>
      <c r="E352" s="155" t="s">
        <v>221</v>
      </c>
      <c r="F352" s="155"/>
      <c r="G352" s="48" t="s">
        <v>97</v>
      </c>
      <c r="H352" s="47">
        <v>0.4</v>
      </c>
      <c r="I352" s="46">
        <v>0.99</v>
      </c>
      <c r="J352" s="46">
        <v>0.39</v>
      </c>
    </row>
    <row r="353" spans="1:10" x14ac:dyDescent="0.25">
      <c r="A353" s="29"/>
      <c r="B353" s="29"/>
      <c r="C353" s="29"/>
      <c r="D353" s="29"/>
      <c r="E353" s="29" t="s">
        <v>208</v>
      </c>
      <c r="F353" s="28">
        <v>19.4050662</v>
      </c>
      <c r="G353" s="29" t="s">
        <v>207</v>
      </c>
      <c r="H353" s="28">
        <v>22.34</v>
      </c>
      <c r="I353" s="29" t="s">
        <v>206</v>
      </c>
      <c r="J353" s="28">
        <v>41.75</v>
      </c>
    </row>
    <row r="354" spans="1:10" x14ac:dyDescent="0.25">
      <c r="A354" s="29"/>
      <c r="B354" s="29"/>
      <c r="C354" s="29"/>
      <c r="D354" s="29"/>
      <c r="E354" s="29" t="s">
        <v>205</v>
      </c>
      <c r="F354" s="28">
        <v>16.73</v>
      </c>
      <c r="G354" s="29"/>
      <c r="H354" s="148" t="s">
        <v>204</v>
      </c>
      <c r="I354" s="148"/>
      <c r="J354" s="28">
        <v>81.31</v>
      </c>
    </row>
    <row r="355" spans="1:10" ht="30" customHeight="1" thickBot="1" x14ac:dyDescent="0.3">
      <c r="A355" s="22"/>
      <c r="B355" s="22"/>
      <c r="C355" s="22"/>
      <c r="D355" s="22"/>
      <c r="E355" s="22"/>
      <c r="F355" s="22"/>
      <c r="G355" s="22" t="s">
        <v>203</v>
      </c>
      <c r="H355" s="27">
        <v>160</v>
      </c>
      <c r="I355" s="22" t="s">
        <v>202</v>
      </c>
      <c r="J355" s="23">
        <f>'Orçamento Sintético '!I23</f>
        <v>13008</v>
      </c>
    </row>
    <row r="356" spans="1:10" ht="1.05" customHeight="1" thickTop="1" x14ac:dyDescent="0.25">
      <c r="A356" s="26"/>
      <c r="B356" s="26"/>
      <c r="C356" s="26"/>
      <c r="D356" s="26"/>
      <c r="E356" s="26"/>
      <c r="F356" s="26"/>
      <c r="G356" s="26"/>
      <c r="H356" s="26"/>
      <c r="I356" s="26"/>
      <c r="J356" s="26"/>
    </row>
    <row r="357" spans="1:10" ht="18" customHeight="1" x14ac:dyDescent="0.25">
      <c r="A357" s="42" t="s">
        <v>76</v>
      </c>
      <c r="B357" s="40" t="s">
        <v>7</v>
      </c>
      <c r="C357" s="42" t="s">
        <v>8</v>
      </c>
      <c r="D357" s="42" t="s">
        <v>9</v>
      </c>
      <c r="E357" s="143" t="s">
        <v>216</v>
      </c>
      <c r="F357" s="143"/>
      <c r="G357" s="41" t="s">
        <v>10</v>
      </c>
      <c r="H357" s="40" t="s">
        <v>11</v>
      </c>
      <c r="I357" s="40" t="s">
        <v>12</v>
      </c>
      <c r="J357" s="40" t="s">
        <v>14</v>
      </c>
    </row>
    <row r="358" spans="1:10" ht="25.95" customHeight="1" x14ac:dyDescent="0.25">
      <c r="A358" s="38" t="s">
        <v>215</v>
      </c>
      <c r="B358" s="39" t="s">
        <v>77</v>
      </c>
      <c r="C358" s="38" t="s">
        <v>20</v>
      </c>
      <c r="D358" s="38" t="s">
        <v>78</v>
      </c>
      <c r="E358" s="153" t="s">
        <v>209</v>
      </c>
      <c r="F358" s="153"/>
      <c r="G358" s="37" t="s">
        <v>79</v>
      </c>
      <c r="H358" s="36">
        <v>1</v>
      </c>
      <c r="I358" s="35">
        <f>'Orçamento Sintético '!G25</f>
        <v>1817.07</v>
      </c>
      <c r="J358" s="35">
        <f>I358</f>
        <v>1817.07</v>
      </c>
    </row>
    <row r="359" spans="1:10" ht="25.95" customHeight="1" x14ac:dyDescent="0.25">
      <c r="A359" s="49" t="s">
        <v>220</v>
      </c>
      <c r="B359" s="50" t="s">
        <v>77</v>
      </c>
      <c r="C359" s="49" t="s">
        <v>20</v>
      </c>
      <c r="D359" s="49" t="s">
        <v>457</v>
      </c>
      <c r="E359" s="155" t="s">
        <v>221</v>
      </c>
      <c r="F359" s="155"/>
      <c r="G359" s="48" t="s">
        <v>456</v>
      </c>
      <c r="H359" s="47">
        <v>1</v>
      </c>
      <c r="I359" s="46">
        <v>16327.81</v>
      </c>
      <c r="J359" s="46">
        <v>16327.81</v>
      </c>
    </row>
    <row r="360" spans="1:10" x14ac:dyDescent="0.25">
      <c r="A360" s="29"/>
      <c r="B360" s="29"/>
      <c r="C360" s="29"/>
      <c r="D360" s="29"/>
      <c r="E360" s="29" t="s">
        <v>208</v>
      </c>
      <c r="F360" s="28">
        <v>0</v>
      </c>
      <c r="G360" s="29" t="s">
        <v>207</v>
      </c>
      <c r="H360" s="28">
        <v>0</v>
      </c>
      <c r="I360" s="29" t="s">
        <v>206</v>
      </c>
      <c r="J360" s="28">
        <v>0</v>
      </c>
    </row>
    <row r="361" spans="1:10" x14ac:dyDescent="0.25">
      <c r="A361" s="29"/>
      <c r="B361" s="29"/>
      <c r="C361" s="29"/>
      <c r="D361" s="29"/>
      <c r="E361" s="29" t="s">
        <v>205</v>
      </c>
      <c r="F361" s="28">
        <v>4230.53</v>
      </c>
      <c r="G361" s="29"/>
      <c r="H361" s="148" t="s">
        <v>204</v>
      </c>
      <c r="I361" s="148"/>
      <c r="J361" s="28">
        <v>20558.34</v>
      </c>
    </row>
    <row r="362" spans="1:10" ht="30" customHeight="1" thickBot="1" x14ac:dyDescent="0.3">
      <c r="A362" s="22"/>
      <c r="B362" s="22"/>
      <c r="C362" s="22"/>
      <c r="D362" s="22"/>
      <c r="E362" s="22"/>
      <c r="F362" s="22"/>
      <c r="G362" s="22" t="s">
        <v>203</v>
      </c>
      <c r="H362" s="27">
        <v>4</v>
      </c>
      <c r="I362" s="22" t="s">
        <v>202</v>
      </c>
      <c r="J362" s="23">
        <f>'Orçamento Sintético '!I24</f>
        <v>82233.279999999999</v>
      </c>
    </row>
    <row r="363" spans="1:10" ht="1.05" customHeight="1" thickTop="1" x14ac:dyDescent="0.25">
      <c r="A363" s="26"/>
      <c r="B363" s="26"/>
      <c r="C363" s="26"/>
      <c r="D363" s="26"/>
      <c r="E363" s="26"/>
      <c r="F363" s="26"/>
      <c r="G363" s="26"/>
      <c r="H363" s="26"/>
      <c r="I363" s="26"/>
      <c r="J363" s="26"/>
    </row>
    <row r="364" spans="1:10" ht="18" customHeight="1" x14ac:dyDescent="0.25">
      <c r="A364" s="42" t="s">
        <v>80</v>
      </c>
      <c r="B364" s="40" t="s">
        <v>7</v>
      </c>
      <c r="C364" s="42" t="s">
        <v>8</v>
      </c>
      <c r="D364" s="42" t="s">
        <v>9</v>
      </c>
      <c r="E364" s="143" t="s">
        <v>216</v>
      </c>
      <c r="F364" s="143"/>
      <c r="G364" s="41" t="s">
        <v>10</v>
      </c>
      <c r="H364" s="40" t="s">
        <v>11</v>
      </c>
      <c r="I364" s="40" t="s">
        <v>12</v>
      </c>
      <c r="J364" s="40" t="s">
        <v>14</v>
      </c>
    </row>
    <row r="365" spans="1:10" ht="25.95" customHeight="1" x14ac:dyDescent="0.25">
      <c r="A365" s="38" t="s">
        <v>215</v>
      </c>
      <c r="B365" s="39" t="s">
        <v>81</v>
      </c>
      <c r="C365" s="38" t="s">
        <v>64</v>
      </c>
      <c r="D365" s="38" t="s">
        <v>82</v>
      </c>
      <c r="E365" s="153">
        <v>1901</v>
      </c>
      <c r="F365" s="153"/>
      <c r="G365" s="37" t="s">
        <v>66</v>
      </c>
      <c r="H365" s="36">
        <v>1</v>
      </c>
      <c r="I365" s="35">
        <f>'Orçamento Sintético '!G25</f>
        <v>1817.07</v>
      </c>
      <c r="J365" s="35">
        <f>I365</f>
        <v>1817.07</v>
      </c>
    </row>
    <row r="366" spans="1:10" ht="24" customHeight="1" x14ac:dyDescent="0.25">
      <c r="A366" s="49" t="s">
        <v>220</v>
      </c>
      <c r="B366" s="50" t="s">
        <v>449</v>
      </c>
      <c r="C366" s="49" t="s">
        <v>64</v>
      </c>
      <c r="D366" s="49" t="s">
        <v>448</v>
      </c>
      <c r="E366" s="155" t="s">
        <v>217</v>
      </c>
      <c r="F366" s="155"/>
      <c r="G366" s="48" t="s">
        <v>97</v>
      </c>
      <c r="H366" s="47">
        <v>26.415400000000002</v>
      </c>
      <c r="I366" s="46">
        <v>22.04</v>
      </c>
      <c r="J366" s="46">
        <v>582.19000000000005</v>
      </c>
    </row>
    <row r="367" spans="1:10" ht="24" customHeight="1" x14ac:dyDescent="0.25">
      <c r="A367" s="49" t="s">
        <v>220</v>
      </c>
      <c r="B367" s="50" t="s">
        <v>447</v>
      </c>
      <c r="C367" s="49" t="s">
        <v>64</v>
      </c>
      <c r="D367" s="49" t="s">
        <v>446</v>
      </c>
      <c r="E367" s="155" t="s">
        <v>217</v>
      </c>
      <c r="F367" s="155"/>
      <c r="G367" s="48" t="s">
        <v>97</v>
      </c>
      <c r="H367" s="47">
        <v>0.34129999999999999</v>
      </c>
      <c r="I367" s="46">
        <v>30.96</v>
      </c>
      <c r="J367" s="46">
        <v>10.56</v>
      </c>
    </row>
    <row r="368" spans="1:10" ht="24" customHeight="1" x14ac:dyDescent="0.25">
      <c r="A368" s="49" t="s">
        <v>220</v>
      </c>
      <c r="B368" s="50" t="s">
        <v>455</v>
      </c>
      <c r="C368" s="49" t="s">
        <v>64</v>
      </c>
      <c r="D368" s="49" t="s">
        <v>454</v>
      </c>
      <c r="E368" s="155" t="s">
        <v>217</v>
      </c>
      <c r="F368" s="155"/>
      <c r="G368" s="48" t="s">
        <v>97</v>
      </c>
      <c r="H368" s="47">
        <v>13.633699999999999</v>
      </c>
      <c r="I368" s="46">
        <v>29.85</v>
      </c>
      <c r="J368" s="46">
        <v>406.96</v>
      </c>
    </row>
    <row r="369" spans="1:10" ht="24" customHeight="1" x14ac:dyDescent="0.25">
      <c r="A369" s="49" t="s">
        <v>220</v>
      </c>
      <c r="B369" s="50" t="s">
        <v>445</v>
      </c>
      <c r="C369" s="49" t="s">
        <v>64</v>
      </c>
      <c r="D369" s="49" t="s">
        <v>444</v>
      </c>
      <c r="E369" s="155" t="s">
        <v>217</v>
      </c>
      <c r="F369" s="155"/>
      <c r="G369" s="48" t="s">
        <v>97</v>
      </c>
      <c r="H369" s="47">
        <v>26.415400000000002</v>
      </c>
      <c r="I369" s="46">
        <v>30.38</v>
      </c>
      <c r="J369" s="46">
        <v>802.49</v>
      </c>
    </row>
    <row r="370" spans="1:10" ht="24" customHeight="1" x14ac:dyDescent="0.25">
      <c r="A370" s="49" t="s">
        <v>220</v>
      </c>
      <c r="B370" s="50" t="s">
        <v>453</v>
      </c>
      <c r="C370" s="49" t="s">
        <v>64</v>
      </c>
      <c r="D370" s="49" t="s">
        <v>452</v>
      </c>
      <c r="E370" s="155" t="s">
        <v>221</v>
      </c>
      <c r="F370" s="155"/>
      <c r="G370" s="48" t="s">
        <v>97</v>
      </c>
      <c r="H370" s="47">
        <v>16</v>
      </c>
      <c r="I370" s="46">
        <v>0.93</v>
      </c>
      <c r="J370" s="46">
        <v>14.88</v>
      </c>
    </row>
    <row r="371" spans="1:10" x14ac:dyDescent="0.25">
      <c r="A371" s="29"/>
      <c r="B371" s="29"/>
      <c r="C371" s="29"/>
      <c r="D371" s="29"/>
      <c r="E371" s="29" t="s">
        <v>208</v>
      </c>
      <c r="F371" s="28">
        <v>837.64815250000004</v>
      </c>
      <c r="G371" s="29" t="s">
        <v>207</v>
      </c>
      <c r="H371" s="28">
        <v>964.55</v>
      </c>
      <c r="I371" s="29" t="s">
        <v>206</v>
      </c>
      <c r="J371" s="28">
        <v>1802.2</v>
      </c>
    </row>
    <row r="372" spans="1:10" x14ac:dyDescent="0.25">
      <c r="A372" s="29"/>
      <c r="B372" s="29"/>
      <c r="C372" s="29"/>
      <c r="D372" s="29"/>
      <c r="E372" s="29" t="s">
        <v>205</v>
      </c>
      <c r="F372" s="28">
        <v>470.8</v>
      </c>
      <c r="G372" s="29"/>
      <c r="H372" s="148" t="s">
        <v>204</v>
      </c>
      <c r="I372" s="148"/>
      <c r="J372" s="28">
        <v>2287.88</v>
      </c>
    </row>
    <row r="373" spans="1:10" ht="30" customHeight="1" thickBot="1" x14ac:dyDescent="0.3">
      <c r="A373" s="22"/>
      <c r="B373" s="22"/>
      <c r="C373" s="22"/>
      <c r="D373" s="22"/>
      <c r="E373" s="22"/>
      <c r="F373" s="22"/>
      <c r="G373" s="22" t="s">
        <v>203</v>
      </c>
      <c r="H373" s="27">
        <v>4</v>
      </c>
      <c r="I373" s="22" t="s">
        <v>202</v>
      </c>
      <c r="J373" s="23">
        <f>'Orçamento Sintético '!H25</f>
        <v>2287.87</v>
      </c>
    </row>
    <row r="374" spans="1:10" ht="1.05" customHeight="1" thickTop="1" x14ac:dyDescent="0.25">
      <c r="A374" s="26"/>
      <c r="B374" s="26"/>
      <c r="C374" s="26"/>
      <c r="D374" s="26"/>
      <c r="E374" s="26"/>
      <c r="F374" s="26"/>
      <c r="G374" s="26"/>
      <c r="H374" s="26"/>
      <c r="I374" s="26"/>
      <c r="J374" s="26"/>
    </row>
    <row r="375" spans="1:10" ht="18" customHeight="1" x14ac:dyDescent="0.25">
      <c r="A375" s="42" t="s">
        <v>83</v>
      </c>
      <c r="B375" s="40" t="s">
        <v>7</v>
      </c>
      <c r="C375" s="42" t="s">
        <v>8</v>
      </c>
      <c r="D375" s="42" t="s">
        <v>9</v>
      </c>
      <c r="E375" s="143" t="s">
        <v>216</v>
      </c>
      <c r="F375" s="143"/>
      <c r="G375" s="41" t="s">
        <v>10</v>
      </c>
      <c r="H375" s="40" t="s">
        <v>11</v>
      </c>
      <c r="I375" s="40" t="s">
        <v>12</v>
      </c>
      <c r="J375" s="40" t="s">
        <v>14</v>
      </c>
    </row>
    <row r="376" spans="1:10" ht="24" customHeight="1" x14ac:dyDescent="0.25">
      <c r="A376" s="38" t="s">
        <v>215</v>
      </c>
      <c r="B376" s="39" t="s">
        <v>84</v>
      </c>
      <c r="C376" s="38" t="s">
        <v>64</v>
      </c>
      <c r="D376" s="38" t="s">
        <v>85</v>
      </c>
      <c r="E376" s="153">
        <v>1901</v>
      </c>
      <c r="F376" s="153"/>
      <c r="G376" s="37" t="s">
        <v>66</v>
      </c>
      <c r="H376" s="36">
        <v>1</v>
      </c>
      <c r="I376" s="35">
        <f>'Orçamento Sintético '!G26</f>
        <v>304.42</v>
      </c>
      <c r="J376" s="35">
        <f>I376</f>
        <v>304.42</v>
      </c>
    </row>
    <row r="377" spans="1:10" ht="24" customHeight="1" x14ac:dyDescent="0.25">
      <c r="A377" s="49" t="s">
        <v>220</v>
      </c>
      <c r="B377" s="50" t="s">
        <v>451</v>
      </c>
      <c r="C377" s="49" t="s">
        <v>64</v>
      </c>
      <c r="D377" s="49" t="s">
        <v>450</v>
      </c>
      <c r="E377" s="155" t="s">
        <v>217</v>
      </c>
      <c r="F377" s="155"/>
      <c r="G377" s="48" t="s">
        <v>97</v>
      </c>
      <c r="H377" s="47">
        <v>2</v>
      </c>
      <c r="I377" s="46">
        <v>22.4</v>
      </c>
      <c r="J377" s="46">
        <v>44.8</v>
      </c>
    </row>
    <row r="378" spans="1:10" ht="24" customHeight="1" x14ac:dyDescent="0.25">
      <c r="A378" s="49" t="s">
        <v>220</v>
      </c>
      <c r="B378" s="50" t="s">
        <v>449</v>
      </c>
      <c r="C378" s="49" t="s">
        <v>64</v>
      </c>
      <c r="D378" s="49" t="s">
        <v>448</v>
      </c>
      <c r="E378" s="155" t="s">
        <v>217</v>
      </c>
      <c r="F378" s="155"/>
      <c r="G378" s="48" t="s">
        <v>97</v>
      </c>
      <c r="H378" s="47">
        <v>2</v>
      </c>
      <c r="I378" s="46">
        <v>22.04</v>
      </c>
      <c r="J378" s="46">
        <v>44.08</v>
      </c>
    </row>
    <row r="379" spans="1:10" ht="24" customHeight="1" x14ac:dyDescent="0.25">
      <c r="A379" s="49" t="s">
        <v>220</v>
      </c>
      <c r="B379" s="50" t="s">
        <v>447</v>
      </c>
      <c r="C379" s="49" t="s">
        <v>64</v>
      </c>
      <c r="D379" s="49" t="s">
        <v>446</v>
      </c>
      <c r="E379" s="155" t="s">
        <v>217</v>
      </c>
      <c r="F379" s="155"/>
      <c r="G379" s="48" t="s">
        <v>97</v>
      </c>
      <c r="H379" s="47">
        <v>1.4232</v>
      </c>
      <c r="I379" s="46">
        <v>30.96</v>
      </c>
      <c r="J379" s="46">
        <v>44.06</v>
      </c>
    </row>
    <row r="380" spans="1:10" ht="24" customHeight="1" x14ac:dyDescent="0.25">
      <c r="A380" s="49" t="s">
        <v>220</v>
      </c>
      <c r="B380" s="50" t="s">
        <v>445</v>
      </c>
      <c r="C380" s="49" t="s">
        <v>64</v>
      </c>
      <c r="D380" s="49" t="s">
        <v>444</v>
      </c>
      <c r="E380" s="155" t="s">
        <v>217</v>
      </c>
      <c r="F380" s="155"/>
      <c r="G380" s="48" t="s">
        <v>97</v>
      </c>
      <c r="H380" s="47">
        <v>1.423</v>
      </c>
      <c r="I380" s="46">
        <v>30.38</v>
      </c>
      <c r="J380" s="46">
        <v>43.23</v>
      </c>
    </row>
    <row r="381" spans="1:10" ht="25.95" customHeight="1" x14ac:dyDescent="0.25">
      <c r="A381" s="49" t="s">
        <v>220</v>
      </c>
      <c r="B381" s="50" t="s">
        <v>443</v>
      </c>
      <c r="C381" s="49" t="s">
        <v>64</v>
      </c>
      <c r="D381" s="49" t="s">
        <v>442</v>
      </c>
      <c r="E381" s="155" t="s">
        <v>221</v>
      </c>
      <c r="F381" s="155"/>
      <c r="G381" s="48" t="s">
        <v>97</v>
      </c>
      <c r="H381" s="47">
        <v>2</v>
      </c>
      <c r="I381" s="46">
        <v>64.13</v>
      </c>
      <c r="J381" s="46">
        <v>128.26</v>
      </c>
    </row>
    <row r="382" spans="1:10" x14ac:dyDescent="0.25">
      <c r="A382" s="29"/>
      <c r="B382" s="29"/>
      <c r="C382" s="29"/>
      <c r="D382" s="29"/>
      <c r="E382" s="29" t="s">
        <v>208</v>
      </c>
      <c r="F382" s="28">
        <v>81.882407599999993</v>
      </c>
      <c r="G382" s="29" t="s">
        <v>207</v>
      </c>
      <c r="H382" s="28">
        <v>94.29</v>
      </c>
      <c r="I382" s="29" t="s">
        <v>206</v>
      </c>
      <c r="J382" s="28">
        <v>176.17</v>
      </c>
    </row>
    <row r="383" spans="1:10" x14ac:dyDescent="0.25">
      <c r="A383" s="29"/>
      <c r="B383" s="29"/>
      <c r="C383" s="29"/>
      <c r="D383" s="29"/>
      <c r="E383" s="29" t="s">
        <v>205</v>
      </c>
      <c r="F383" s="28">
        <v>78.87</v>
      </c>
      <c r="G383" s="29"/>
      <c r="H383" s="148" t="s">
        <v>204</v>
      </c>
      <c r="I383" s="148"/>
      <c r="J383" s="28">
        <v>383.3</v>
      </c>
    </row>
    <row r="384" spans="1:10" ht="30" customHeight="1" thickBot="1" x14ac:dyDescent="0.3">
      <c r="A384" s="22"/>
      <c r="B384" s="22"/>
      <c r="C384" s="22"/>
      <c r="D384" s="22"/>
      <c r="E384" s="22"/>
      <c r="F384" s="22"/>
      <c r="G384" s="22" t="s">
        <v>203</v>
      </c>
      <c r="H384" s="27">
        <v>4</v>
      </c>
      <c r="I384" s="22" t="s">
        <v>202</v>
      </c>
      <c r="J384" s="23">
        <f>'Orçamento Sintético '!I26</f>
        <v>1533.16</v>
      </c>
    </row>
    <row r="385" spans="1:10" ht="1.05" customHeight="1" thickTop="1" x14ac:dyDescent="0.25">
      <c r="A385" s="26"/>
      <c r="B385" s="26"/>
      <c r="C385" s="26"/>
      <c r="D385" s="26"/>
      <c r="E385" s="26"/>
      <c r="F385" s="26"/>
      <c r="G385" s="26"/>
      <c r="H385" s="26"/>
      <c r="I385" s="26"/>
      <c r="J385" s="26"/>
    </row>
    <row r="386" spans="1:10" ht="18" customHeight="1" x14ac:dyDescent="0.25">
      <c r="A386" s="42" t="s">
        <v>86</v>
      </c>
      <c r="B386" s="40" t="s">
        <v>7</v>
      </c>
      <c r="C386" s="42" t="s">
        <v>8</v>
      </c>
      <c r="D386" s="42" t="s">
        <v>9</v>
      </c>
      <c r="E386" s="143" t="s">
        <v>216</v>
      </c>
      <c r="F386" s="143"/>
      <c r="G386" s="41" t="s">
        <v>10</v>
      </c>
      <c r="H386" s="40" t="s">
        <v>11</v>
      </c>
      <c r="I386" s="40" t="s">
        <v>12</v>
      </c>
      <c r="J386" s="40" t="s">
        <v>14</v>
      </c>
    </row>
    <row r="387" spans="1:10" ht="24" customHeight="1" x14ac:dyDescent="0.25">
      <c r="A387" s="38" t="s">
        <v>215</v>
      </c>
      <c r="B387" s="39" t="s">
        <v>87</v>
      </c>
      <c r="C387" s="38" t="s">
        <v>20</v>
      </c>
      <c r="D387" s="38" t="s">
        <v>88</v>
      </c>
      <c r="E387" s="153" t="s">
        <v>209</v>
      </c>
      <c r="F387" s="153"/>
      <c r="G387" s="37" t="s">
        <v>89</v>
      </c>
      <c r="H387" s="36">
        <v>1</v>
      </c>
      <c r="I387" s="35">
        <f>'Orçamento Sintético '!G27</f>
        <v>4580.0200000000004</v>
      </c>
      <c r="J387" s="35">
        <f>I387</f>
        <v>4580.0200000000004</v>
      </c>
    </row>
    <row r="388" spans="1:10" ht="24" customHeight="1" x14ac:dyDescent="0.25">
      <c r="A388" s="49" t="s">
        <v>220</v>
      </c>
      <c r="B388" s="50" t="s">
        <v>87</v>
      </c>
      <c r="C388" s="49" t="s">
        <v>64</v>
      </c>
      <c r="D388" s="49" t="s">
        <v>88</v>
      </c>
      <c r="E388" s="155" t="s">
        <v>221</v>
      </c>
      <c r="F388" s="155"/>
      <c r="G388" s="48" t="s">
        <v>400</v>
      </c>
      <c r="H388" s="47">
        <v>1</v>
      </c>
      <c r="I388" s="46">
        <v>4580.03</v>
      </c>
      <c r="J388" s="46">
        <v>4580.03</v>
      </c>
    </row>
    <row r="389" spans="1:10" x14ac:dyDescent="0.25">
      <c r="A389" s="29"/>
      <c r="B389" s="29"/>
      <c r="C389" s="29"/>
      <c r="D389" s="29"/>
      <c r="E389" s="29" t="s">
        <v>208</v>
      </c>
      <c r="F389" s="28">
        <v>0</v>
      </c>
      <c r="G389" s="29" t="s">
        <v>207</v>
      </c>
      <c r="H389" s="28">
        <v>0</v>
      </c>
      <c r="I389" s="29" t="s">
        <v>206</v>
      </c>
      <c r="J389" s="28">
        <v>0</v>
      </c>
    </row>
    <row r="390" spans="1:10" x14ac:dyDescent="0.25">
      <c r="A390" s="29"/>
      <c r="B390" s="29"/>
      <c r="C390" s="29"/>
      <c r="D390" s="29"/>
      <c r="E390" s="29" t="s">
        <v>205</v>
      </c>
      <c r="F390" s="28">
        <v>1186.68</v>
      </c>
      <c r="G390" s="29"/>
      <c r="H390" s="148" t="s">
        <v>204</v>
      </c>
      <c r="I390" s="148"/>
      <c r="J390" s="28">
        <v>5766.71</v>
      </c>
    </row>
    <row r="391" spans="1:10" ht="30" customHeight="1" thickBot="1" x14ac:dyDescent="0.3">
      <c r="A391" s="22"/>
      <c r="B391" s="22"/>
      <c r="C391" s="22"/>
      <c r="D391" s="22"/>
      <c r="E391" s="22"/>
      <c r="F391" s="22"/>
      <c r="G391" s="22" t="s">
        <v>203</v>
      </c>
      <c r="H391" s="27">
        <v>6</v>
      </c>
      <c r="I391" s="22" t="s">
        <v>202</v>
      </c>
      <c r="J391" s="23">
        <f>'Orçamento Sintético '!I27</f>
        <v>34600.199999999997</v>
      </c>
    </row>
    <row r="392" spans="1:10" ht="1.05" customHeight="1" thickTop="1" x14ac:dyDescent="0.25">
      <c r="A392" s="26"/>
      <c r="B392" s="26"/>
      <c r="C392" s="26"/>
      <c r="D392" s="26"/>
      <c r="E392" s="26"/>
      <c r="F392" s="26"/>
      <c r="G392" s="26"/>
      <c r="H392" s="26"/>
      <c r="I392" s="26"/>
      <c r="J392" s="26"/>
    </row>
    <row r="393" spans="1:10" ht="25.95" customHeight="1" x14ac:dyDescent="0.25">
      <c r="A393" s="44" t="s">
        <v>90</v>
      </c>
      <c r="B393" s="44"/>
      <c r="C393" s="44"/>
      <c r="D393" s="44" t="s">
        <v>91</v>
      </c>
      <c r="E393" s="44"/>
      <c r="F393" s="141"/>
      <c r="G393" s="141"/>
      <c r="H393" s="45"/>
      <c r="I393" s="44"/>
      <c r="J393" s="43">
        <f>'Orçamento Sintético '!I28</f>
        <v>93587.15</v>
      </c>
    </row>
    <row r="394" spans="1:10" ht="24" customHeight="1" x14ac:dyDescent="0.25">
      <c r="A394" s="44" t="s">
        <v>92</v>
      </c>
      <c r="B394" s="44"/>
      <c r="C394" s="44"/>
      <c r="D394" s="44" t="s">
        <v>93</v>
      </c>
      <c r="E394" s="44"/>
      <c r="F394" s="141"/>
      <c r="G394" s="141"/>
      <c r="H394" s="45"/>
      <c r="I394" s="44"/>
      <c r="J394" s="43">
        <f>'Orçamento Sintético '!I29</f>
        <v>3889.68</v>
      </c>
    </row>
    <row r="395" spans="1:10" ht="18" customHeight="1" x14ac:dyDescent="0.25">
      <c r="A395" s="42" t="s">
        <v>94</v>
      </c>
      <c r="B395" s="40" t="s">
        <v>7</v>
      </c>
      <c r="C395" s="42" t="s">
        <v>8</v>
      </c>
      <c r="D395" s="42" t="s">
        <v>9</v>
      </c>
      <c r="E395" s="143" t="s">
        <v>216</v>
      </c>
      <c r="F395" s="143"/>
      <c r="G395" s="41" t="s">
        <v>10</v>
      </c>
      <c r="H395" s="40" t="s">
        <v>11</v>
      </c>
      <c r="I395" s="40" t="s">
        <v>12</v>
      </c>
      <c r="J395" s="40" t="s">
        <v>14</v>
      </c>
    </row>
    <row r="396" spans="1:10" ht="25.95" customHeight="1" x14ac:dyDescent="0.25">
      <c r="A396" s="38" t="s">
        <v>215</v>
      </c>
      <c r="B396" s="39" t="s">
        <v>95</v>
      </c>
      <c r="C396" s="38" t="s">
        <v>29</v>
      </c>
      <c r="D396" s="38" t="s">
        <v>96</v>
      </c>
      <c r="E396" s="153" t="s">
        <v>209</v>
      </c>
      <c r="F396" s="153"/>
      <c r="G396" s="37" t="s">
        <v>97</v>
      </c>
      <c r="H396" s="36">
        <v>1</v>
      </c>
      <c r="I396" s="35">
        <f>'Orçamento Sintético '!G30</f>
        <v>128.72</v>
      </c>
      <c r="J396" s="35">
        <f>I396</f>
        <v>128.72</v>
      </c>
    </row>
    <row r="397" spans="1:10" ht="25.95" customHeight="1" x14ac:dyDescent="0.25">
      <c r="A397" s="33" t="s">
        <v>212</v>
      </c>
      <c r="B397" s="34" t="s">
        <v>441</v>
      </c>
      <c r="C397" s="33" t="s">
        <v>29</v>
      </c>
      <c r="D397" s="33" t="s">
        <v>440</v>
      </c>
      <c r="E397" s="154" t="s">
        <v>209</v>
      </c>
      <c r="F397" s="154"/>
      <c r="G397" s="32" t="s">
        <v>97</v>
      </c>
      <c r="H397" s="31">
        <v>1</v>
      </c>
      <c r="I397" s="30">
        <v>1.93</v>
      </c>
      <c r="J397" s="30">
        <v>1.93</v>
      </c>
    </row>
    <row r="398" spans="1:10" ht="24" customHeight="1" x14ac:dyDescent="0.25">
      <c r="A398" s="49" t="s">
        <v>220</v>
      </c>
      <c r="B398" s="50" t="s">
        <v>439</v>
      </c>
      <c r="C398" s="49" t="s">
        <v>29</v>
      </c>
      <c r="D398" s="49" t="s">
        <v>438</v>
      </c>
      <c r="E398" s="155" t="s">
        <v>217</v>
      </c>
      <c r="F398" s="155"/>
      <c r="G398" s="48" t="s">
        <v>97</v>
      </c>
      <c r="H398" s="47">
        <v>1</v>
      </c>
      <c r="I398" s="46">
        <v>124.87</v>
      </c>
      <c r="J398" s="46">
        <v>124.87</v>
      </c>
    </row>
    <row r="399" spans="1:10" ht="25.95" customHeight="1" x14ac:dyDescent="0.25">
      <c r="A399" s="49" t="s">
        <v>220</v>
      </c>
      <c r="B399" s="50" t="s">
        <v>437</v>
      </c>
      <c r="C399" s="49" t="s">
        <v>29</v>
      </c>
      <c r="D399" s="49" t="s">
        <v>436</v>
      </c>
      <c r="E399" s="155" t="s">
        <v>435</v>
      </c>
      <c r="F399" s="155"/>
      <c r="G399" s="48" t="s">
        <v>97</v>
      </c>
      <c r="H399" s="47">
        <v>1</v>
      </c>
      <c r="I399" s="46">
        <v>1.1399999999999999</v>
      </c>
      <c r="J399" s="46">
        <v>1.1399999999999999</v>
      </c>
    </row>
    <row r="400" spans="1:10" ht="25.95" customHeight="1" x14ac:dyDescent="0.25">
      <c r="A400" s="49" t="s">
        <v>220</v>
      </c>
      <c r="B400" s="50" t="s">
        <v>434</v>
      </c>
      <c r="C400" s="49" t="s">
        <v>29</v>
      </c>
      <c r="D400" s="49" t="s">
        <v>433</v>
      </c>
      <c r="E400" s="155" t="s">
        <v>432</v>
      </c>
      <c r="F400" s="155"/>
      <c r="G400" s="48" t="s">
        <v>97</v>
      </c>
      <c r="H400" s="47">
        <v>1</v>
      </c>
      <c r="I400" s="46">
        <v>7.0000000000000007E-2</v>
      </c>
      <c r="J400" s="46">
        <v>7.0000000000000007E-2</v>
      </c>
    </row>
    <row r="401" spans="1:10" ht="25.95" customHeight="1" x14ac:dyDescent="0.25">
      <c r="A401" s="49" t="s">
        <v>220</v>
      </c>
      <c r="B401" s="50" t="s">
        <v>431</v>
      </c>
      <c r="C401" s="49" t="s">
        <v>29</v>
      </c>
      <c r="D401" s="49" t="s">
        <v>430</v>
      </c>
      <c r="E401" s="155" t="s">
        <v>256</v>
      </c>
      <c r="F401" s="155"/>
      <c r="G401" s="48" t="s">
        <v>97</v>
      </c>
      <c r="H401" s="47">
        <v>1</v>
      </c>
      <c r="I401" s="46">
        <v>0.01</v>
      </c>
      <c r="J401" s="46">
        <v>0.01</v>
      </c>
    </row>
    <row r="402" spans="1:10" ht="25.95" customHeight="1" x14ac:dyDescent="0.25">
      <c r="A402" s="49" t="s">
        <v>220</v>
      </c>
      <c r="B402" s="50" t="s">
        <v>429</v>
      </c>
      <c r="C402" s="49" t="s">
        <v>29</v>
      </c>
      <c r="D402" s="49" t="s">
        <v>428</v>
      </c>
      <c r="E402" s="155" t="s">
        <v>256</v>
      </c>
      <c r="F402" s="155"/>
      <c r="G402" s="48" t="s">
        <v>97</v>
      </c>
      <c r="H402" s="47">
        <v>1</v>
      </c>
      <c r="I402" s="46">
        <v>0.71</v>
      </c>
      <c r="J402" s="46">
        <v>0.71</v>
      </c>
    </row>
    <row r="403" spans="1:10" x14ac:dyDescent="0.25">
      <c r="A403" s="29"/>
      <c r="B403" s="29"/>
      <c r="C403" s="29"/>
      <c r="D403" s="29"/>
      <c r="E403" s="29" t="s">
        <v>208</v>
      </c>
      <c r="F403" s="28">
        <v>58.935626300000003</v>
      </c>
      <c r="G403" s="29" t="s">
        <v>207</v>
      </c>
      <c r="H403" s="28">
        <v>67.86</v>
      </c>
      <c r="I403" s="29" t="s">
        <v>206</v>
      </c>
      <c r="J403" s="28">
        <v>126.8</v>
      </c>
    </row>
    <row r="404" spans="1:10" x14ac:dyDescent="0.25">
      <c r="A404" s="29"/>
      <c r="B404" s="29"/>
      <c r="C404" s="29"/>
      <c r="D404" s="29"/>
      <c r="E404" s="29" t="s">
        <v>205</v>
      </c>
      <c r="F404" s="28">
        <v>33.35</v>
      </c>
      <c r="G404" s="29"/>
      <c r="H404" s="148" t="s">
        <v>204</v>
      </c>
      <c r="I404" s="148"/>
      <c r="J404" s="28">
        <v>162.08000000000001</v>
      </c>
    </row>
    <row r="405" spans="1:10" ht="30" customHeight="1" thickBot="1" x14ac:dyDescent="0.3">
      <c r="A405" s="22"/>
      <c r="B405" s="22"/>
      <c r="C405" s="22"/>
      <c r="D405" s="22"/>
      <c r="E405" s="22"/>
      <c r="F405" s="22"/>
      <c r="G405" s="22" t="s">
        <v>203</v>
      </c>
      <c r="H405" s="27">
        <v>24</v>
      </c>
      <c r="I405" s="22" t="s">
        <v>202</v>
      </c>
      <c r="J405" s="23">
        <f>'Orçamento Sintético '!I30</f>
        <v>3889.68</v>
      </c>
    </row>
    <row r="406" spans="1:10" ht="1.05" customHeight="1" thickTop="1" x14ac:dyDescent="0.25">
      <c r="A406" s="26"/>
      <c r="B406" s="26"/>
      <c r="C406" s="26"/>
      <c r="D406" s="26"/>
      <c r="E406" s="26"/>
      <c r="F406" s="26"/>
      <c r="G406" s="26"/>
      <c r="H406" s="26"/>
      <c r="I406" s="26"/>
      <c r="J406" s="26"/>
    </row>
    <row r="407" spans="1:10" ht="24" customHeight="1" x14ac:dyDescent="0.25">
      <c r="A407" s="44" t="s">
        <v>98</v>
      </c>
      <c r="B407" s="44"/>
      <c r="C407" s="44"/>
      <c r="D407" s="44" t="s">
        <v>99</v>
      </c>
      <c r="E407" s="44"/>
      <c r="F407" s="141"/>
      <c r="G407" s="141"/>
      <c r="H407" s="45"/>
      <c r="I407" s="44"/>
      <c r="J407" s="43">
        <f>'Orçamento Sintético '!I31</f>
        <v>66553.289999999994</v>
      </c>
    </row>
    <row r="408" spans="1:10" ht="18" customHeight="1" x14ac:dyDescent="0.25">
      <c r="A408" s="42" t="s">
        <v>100</v>
      </c>
      <c r="B408" s="40" t="s">
        <v>7</v>
      </c>
      <c r="C408" s="42" t="s">
        <v>8</v>
      </c>
      <c r="D408" s="42" t="s">
        <v>9</v>
      </c>
      <c r="E408" s="143" t="s">
        <v>216</v>
      </c>
      <c r="F408" s="143"/>
      <c r="G408" s="41" t="s">
        <v>10</v>
      </c>
      <c r="H408" s="40" t="s">
        <v>11</v>
      </c>
      <c r="I408" s="40" t="s">
        <v>12</v>
      </c>
      <c r="J408" s="40" t="s">
        <v>14</v>
      </c>
    </row>
    <row r="409" spans="1:10" ht="39" customHeight="1" x14ac:dyDescent="0.25">
      <c r="A409" s="38" t="s">
        <v>215</v>
      </c>
      <c r="B409" s="39" t="s">
        <v>101</v>
      </c>
      <c r="C409" s="38" t="s">
        <v>20</v>
      </c>
      <c r="D409" s="38" t="s">
        <v>102</v>
      </c>
      <c r="E409" s="153" t="s">
        <v>209</v>
      </c>
      <c r="F409" s="153"/>
      <c r="G409" s="37" t="s">
        <v>103</v>
      </c>
      <c r="H409" s="36">
        <v>1</v>
      </c>
      <c r="I409" s="35">
        <f>'Orçamento Sintético '!G32</f>
        <v>41599.949999999997</v>
      </c>
      <c r="J409" s="35">
        <f>I409</f>
        <v>41599.949999999997</v>
      </c>
    </row>
    <row r="410" spans="1:10" ht="39" customHeight="1" x14ac:dyDescent="0.25">
      <c r="A410" s="49" t="s">
        <v>220</v>
      </c>
      <c r="B410" s="50" t="s">
        <v>312</v>
      </c>
      <c r="C410" s="49" t="s">
        <v>20</v>
      </c>
      <c r="D410" s="49" t="s">
        <v>311</v>
      </c>
      <c r="E410" s="155" t="s">
        <v>221</v>
      </c>
      <c r="F410" s="155"/>
      <c r="G410" s="48" t="s">
        <v>103</v>
      </c>
      <c r="H410" s="47">
        <v>1</v>
      </c>
      <c r="I410" s="46">
        <v>41600</v>
      </c>
      <c r="J410" s="46">
        <v>41600</v>
      </c>
    </row>
    <row r="411" spans="1:10" x14ac:dyDescent="0.25">
      <c r="A411" s="29"/>
      <c r="B411" s="29"/>
      <c r="C411" s="29"/>
      <c r="D411" s="29"/>
      <c r="E411" s="29" t="s">
        <v>208</v>
      </c>
      <c r="F411" s="28">
        <v>0</v>
      </c>
      <c r="G411" s="29" t="s">
        <v>207</v>
      </c>
      <c r="H411" s="28">
        <v>0</v>
      </c>
      <c r="I411" s="29" t="s">
        <v>206</v>
      </c>
      <c r="J411" s="28">
        <v>0</v>
      </c>
    </row>
    <row r="412" spans="1:10" x14ac:dyDescent="0.25">
      <c r="A412" s="29"/>
      <c r="B412" s="29"/>
      <c r="C412" s="29"/>
      <c r="D412" s="29"/>
      <c r="E412" s="29" t="s">
        <v>205</v>
      </c>
      <c r="F412" s="28">
        <v>10778.56</v>
      </c>
      <c r="G412" s="29"/>
      <c r="H412" s="148" t="s">
        <v>204</v>
      </c>
      <c r="I412" s="148"/>
      <c r="J412" s="28">
        <v>52378.559999999998</v>
      </c>
    </row>
    <row r="413" spans="1:10" ht="30" customHeight="1" thickBot="1" x14ac:dyDescent="0.3">
      <c r="A413" s="22"/>
      <c r="B413" s="22"/>
      <c r="C413" s="22"/>
      <c r="D413" s="22"/>
      <c r="E413" s="22"/>
      <c r="F413" s="22"/>
      <c r="G413" s="22" t="s">
        <v>203</v>
      </c>
      <c r="H413" s="27">
        <v>1</v>
      </c>
      <c r="I413" s="22" t="s">
        <v>202</v>
      </c>
      <c r="J413" s="23">
        <f>'Orçamento Sintético '!I32</f>
        <v>52378.49</v>
      </c>
    </row>
    <row r="414" spans="1:10" ht="1.05" customHeight="1" thickTop="1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26"/>
    </row>
    <row r="415" spans="1:10" ht="18" customHeight="1" x14ac:dyDescent="0.25">
      <c r="A415" s="42" t="s">
        <v>104</v>
      </c>
      <c r="B415" s="40" t="s">
        <v>7</v>
      </c>
      <c r="C415" s="42" t="s">
        <v>8</v>
      </c>
      <c r="D415" s="42" t="s">
        <v>9</v>
      </c>
      <c r="E415" s="143" t="s">
        <v>216</v>
      </c>
      <c r="F415" s="143"/>
      <c r="G415" s="41" t="s">
        <v>10</v>
      </c>
      <c r="H415" s="40" t="s">
        <v>11</v>
      </c>
      <c r="I415" s="40" t="s">
        <v>12</v>
      </c>
      <c r="J415" s="40" t="s">
        <v>14</v>
      </c>
    </row>
    <row r="416" spans="1:10" ht="25.95" customHeight="1" x14ac:dyDescent="0.25">
      <c r="A416" s="38" t="s">
        <v>215</v>
      </c>
      <c r="B416" s="39" t="s">
        <v>105</v>
      </c>
      <c r="C416" s="38" t="s">
        <v>106</v>
      </c>
      <c r="D416" s="38" t="s">
        <v>107</v>
      </c>
      <c r="E416" s="153" t="s">
        <v>369</v>
      </c>
      <c r="F416" s="153"/>
      <c r="G416" s="37" t="s">
        <v>108</v>
      </c>
      <c r="H416" s="36">
        <v>1</v>
      </c>
      <c r="I416" s="35">
        <f>'Orçamento Sintético '!G33</f>
        <v>281.45</v>
      </c>
      <c r="J416" s="35">
        <f>I416</f>
        <v>281.45</v>
      </c>
    </row>
    <row r="417" spans="1:10" ht="15" customHeight="1" x14ac:dyDescent="0.25">
      <c r="A417" s="143" t="s">
        <v>368</v>
      </c>
      <c r="B417" s="146" t="s">
        <v>7</v>
      </c>
      <c r="C417" s="143" t="s">
        <v>8</v>
      </c>
      <c r="D417" s="143" t="s">
        <v>367</v>
      </c>
      <c r="E417" s="146" t="s">
        <v>337</v>
      </c>
      <c r="F417" s="147" t="s">
        <v>366</v>
      </c>
      <c r="G417" s="146"/>
      <c r="H417" s="147" t="s">
        <v>365</v>
      </c>
      <c r="I417" s="146"/>
      <c r="J417" s="146" t="s">
        <v>334</v>
      </c>
    </row>
    <row r="418" spans="1:10" ht="15" customHeight="1" x14ac:dyDescent="0.25">
      <c r="A418" s="146"/>
      <c r="B418" s="146"/>
      <c r="C418" s="146"/>
      <c r="D418" s="146"/>
      <c r="E418" s="146"/>
      <c r="F418" s="40" t="s">
        <v>364</v>
      </c>
      <c r="G418" s="40" t="s">
        <v>363</v>
      </c>
      <c r="H418" s="40" t="s">
        <v>364</v>
      </c>
      <c r="I418" s="40" t="s">
        <v>363</v>
      </c>
      <c r="J418" s="146"/>
    </row>
    <row r="419" spans="1:10" ht="25.95" customHeight="1" x14ac:dyDescent="0.25">
      <c r="A419" s="49" t="s">
        <v>220</v>
      </c>
      <c r="B419" s="50" t="s">
        <v>427</v>
      </c>
      <c r="C419" s="49" t="s">
        <v>106</v>
      </c>
      <c r="D419" s="49" t="s">
        <v>426</v>
      </c>
      <c r="E419" s="47">
        <v>1</v>
      </c>
      <c r="F419" s="46">
        <v>0.39</v>
      </c>
      <c r="G419" s="46">
        <v>0.61</v>
      </c>
      <c r="H419" s="53">
        <v>66.735399999999998</v>
      </c>
      <c r="I419" s="53">
        <v>59.331099999999999</v>
      </c>
      <c r="J419" s="53">
        <v>62.218800000000002</v>
      </c>
    </row>
    <row r="420" spans="1:10" ht="25.95" customHeight="1" x14ac:dyDescent="0.25">
      <c r="A420" s="49" t="s">
        <v>220</v>
      </c>
      <c r="B420" s="50" t="s">
        <v>425</v>
      </c>
      <c r="C420" s="49" t="s">
        <v>106</v>
      </c>
      <c r="D420" s="49" t="s">
        <v>424</v>
      </c>
      <c r="E420" s="47">
        <v>1</v>
      </c>
      <c r="F420" s="46">
        <v>0.55000000000000004</v>
      </c>
      <c r="G420" s="46">
        <v>0.45</v>
      </c>
      <c r="H420" s="53">
        <v>0.74460000000000004</v>
      </c>
      <c r="I420" s="53">
        <v>0.51849999999999996</v>
      </c>
      <c r="J420" s="53">
        <v>0.64290000000000003</v>
      </c>
    </row>
    <row r="421" spans="1:10" ht="25.95" customHeight="1" x14ac:dyDescent="0.25">
      <c r="A421" s="49" t="s">
        <v>220</v>
      </c>
      <c r="B421" s="50" t="s">
        <v>423</v>
      </c>
      <c r="C421" s="49" t="s">
        <v>106</v>
      </c>
      <c r="D421" s="49" t="s">
        <v>422</v>
      </c>
      <c r="E421" s="47">
        <v>1</v>
      </c>
      <c r="F421" s="46">
        <v>0.55000000000000004</v>
      </c>
      <c r="G421" s="46">
        <v>0.45</v>
      </c>
      <c r="H421" s="53">
        <v>1.3365</v>
      </c>
      <c r="I421" s="53">
        <v>0.93069999999999997</v>
      </c>
      <c r="J421" s="53">
        <v>1.1538999999999999</v>
      </c>
    </row>
    <row r="422" spans="1:10" ht="24" customHeight="1" x14ac:dyDescent="0.25">
      <c r="A422" s="49" t="s">
        <v>220</v>
      </c>
      <c r="B422" s="50" t="s">
        <v>421</v>
      </c>
      <c r="C422" s="49" t="s">
        <v>106</v>
      </c>
      <c r="D422" s="49" t="s">
        <v>261</v>
      </c>
      <c r="E422" s="47">
        <v>1</v>
      </c>
      <c r="F422" s="46">
        <v>0.39</v>
      </c>
      <c r="G422" s="46">
        <v>0.61</v>
      </c>
      <c r="H422" s="53">
        <v>18.421900000000001</v>
      </c>
      <c r="I422" s="53">
        <v>4.6875999999999998</v>
      </c>
      <c r="J422" s="53">
        <v>10.044</v>
      </c>
    </row>
    <row r="423" spans="1:10" ht="25.95" customHeight="1" x14ac:dyDescent="0.25">
      <c r="A423" s="49" t="s">
        <v>220</v>
      </c>
      <c r="B423" s="50" t="s">
        <v>420</v>
      </c>
      <c r="C423" s="49" t="s">
        <v>106</v>
      </c>
      <c r="D423" s="49" t="s">
        <v>259</v>
      </c>
      <c r="E423" s="47">
        <v>1</v>
      </c>
      <c r="F423" s="46">
        <v>0.55000000000000004</v>
      </c>
      <c r="G423" s="46">
        <v>0.45</v>
      </c>
      <c r="H423" s="53">
        <v>1.4288000000000001</v>
      </c>
      <c r="I423" s="53">
        <v>0.995</v>
      </c>
      <c r="J423" s="53">
        <v>1.2336</v>
      </c>
    </row>
    <row r="424" spans="1:10" ht="25.95" customHeight="1" x14ac:dyDescent="0.25">
      <c r="A424" s="49" t="s">
        <v>220</v>
      </c>
      <c r="B424" s="50" t="s">
        <v>419</v>
      </c>
      <c r="C424" s="49" t="s">
        <v>106</v>
      </c>
      <c r="D424" s="49" t="s">
        <v>418</v>
      </c>
      <c r="E424" s="47">
        <v>1</v>
      </c>
      <c r="F424" s="46">
        <v>0.55000000000000004</v>
      </c>
      <c r="G424" s="46">
        <v>0.45</v>
      </c>
      <c r="H424" s="53">
        <v>14.453099999999999</v>
      </c>
      <c r="I424" s="53">
        <v>4.2637999999999998</v>
      </c>
      <c r="J424" s="53">
        <v>9.8679000000000006</v>
      </c>
    </row>
    <row r="425" spans="1:10" ht="19.95" customHeight="1" x14ac:dyDescent="0.25">
      <c r="A425" s="137"/>
      <c r="B425" s="137"/>
      <c r="C425" s="137"/>
      <c r="D425" s="137"/>
      <c r="E425" s="137"/>
      <c r="F425" s="137" t="s">
        <v>360</v>
      </c>
      <c r="G425" s="137"/>
      <c r="H425" s="137"/>
      <c r="I425" s="137"/>
      <c r="J425" s="51">
        <f>'Orçamento Sintético '!I33</f>
        <v>14174.8</v>
      </c>
    </row>
    <row r="426" spans="1:10" ht="19.95" customHeight="1" x14ac:dyDescent="0.25">
      <c r="A426" s="42" t="s">
        <v>359</v>
      </c>
      <c r="B426" s="40" t="s">
        <v>7</v>
      </c>
      <c r="C426" s="42" t="s">
        <v>8</v>
      </c>
      <c r="D426" s="42" t="s">
        <v>217</v>
      </c>
      <c r="E426" s="40" t="s">
        <v>337</v>
      </c>
      <c r="F426" s="146" t="s">
        <v>358</v>
      </c>
      <c r="G426" s="146"/>
      <c r="H426" s="146"/>
      <c r="I426" s="146"/>
      <c r="J426" s="40" t="s">
        <v>334</v>
      </c>
    </row>
    <row r="427" spans="1:10" ht="24" customHeight="1" x14ac:dyDescent="0.25">
      <c r="A427" s="49" t="s">
        <v>220</v>
      </c>
      <c r="B427" s="50" t="s">
        <v>417</v>
      </c>
      <c r="C427" s="49" t="s">
        <v>106</v>
      </c>
      <c r="D427" s="49" t="s">
        <v>416</v>
      </c>
      <c r="E427" s="47">
        <v>2</v>
      </c>
      <c r="F427" s="49"/>
      <c r="G427" s="49"/>
      <c r="H427" s="49"/>
      <c r="I427" s="53">
        <v>31.9499</v>
      </c>
      <c r="J427" s="53">
        <v>63.899799999999999</v>
      </c>
    </row>
    <row r="428" spans="1:10" ht="24" customHeight="1" x14ac:dyDescent="0.25">
      <c r="A428" s="49" t="s">
        <v>220</v>
      </c>
      <c r="B428" s="50" t="s">
        <v>415</v>
      </c>
      <c r="C428" s="49" t="s">
        <v>106</v>
      </c>
      <c r="D428" s="49" t="s">
        <v>414</v>
      </c>
      <c r="E428" s="47">
        <v>2</v>
      </c>
      <c r="F428" s="49"/>
      <c r="G428" s="49"/>
      <c r="H428" s="49"/>
      <c r="I428" s="53">
        <v>48.577199999999998</v>
      </c>
      <c r="J428" s="53">
        <v>97.154399999999995</v>
      </c>
    </row>
    <row r="429" spans="1:10" ht="24" customHeight="1" x14ac:dyDescent="0.25">
      <c r="A429" s="49" t="s">
        <v>220</v>
      </c>
      <c r="B429" s="50" t="s">
        <v>413</v>
      </c>
      <c r="C429" s="49" t="s">
        <v>106</v>
      </c>
      <c r="D429" s="49" t="s">
        <v>412</v>
      </c>
      <c r="E429" s="47">
        <v>1</v>
      </c>
      <c r="F429" s="49"/>
      <c r="G429" s="49"/>
      <c r="H429" s="49"/>
      <c r="I429" s="53">
        <v>35.241500000000002</v>
      </c>
      <c r="J429" s="53">
        <v>35.241500000000002</v>
      </c>
    </row>
    <row r="430" spans="1:10" ht="19.95" customHeight="1" x14ac:dyDescent="0.25">
      <c r="A430" s="137"/>
      <c r="B430" s="137"/>
      <c r="C430" s="137"/>
      <c r="D430" s="137"/>
      <c r="E430" s="137"/>
      <c r="F430" s="137" t="s">
        <v>355</v>
      </c>
      <c r="G430" s="137"/>
      <c r="H430" s="137"/>
      <c r="I430" s="137"/>
      <c r="J430" s="51">
        <v>196.29570000000001</v>
      </c>
    </row>
    <row r="431" spans="1:10" ht="19.95" customHeight="1" x14ac:dyDescent="0.25">
      <c r="A431" s="137"/>
      <c r="B431" s="137"/>
      <c r="C431" s="137"/>
      <c r="D431" s="137"/>
      <c r="E431" s="137"/>
      <c r="F431" s="137" t="s">
        <v>354</v>
      </c>
      <c r="G431" s="137"/>
      <c r="H431" s="137"/>
      <c r="I431" s="137"/>
      <c r="J431" s="51">
        <v>0</v>
      </c>
    </row>
    <row r="432" spans="1:10" ht="19.95" customHeight="1" x14ac:dyDescent="0.25">
      <c r="A432" s="137"/>
      <c r="B432" s="137"/>
      <c r="C432" s="137"/>
      <c r="D432" s="137"/>
      <c r="E432" s="137"/>
      <c r="F432" s="137" t="s">
        <v>353</v>
      </c>
      <c r="G432" s="137"/>
      <c r="H432" s="137"/>
      <c r="I432" s="137"/>
      <c r="J432" s="51">
        <v>281.45679999999999</v>
      </c>
    </row>
    <row r="433" spans="1:10" ht="19.95" customHeight="1" x14ac:dyDescent="0.25">
      <c r="A433" s="137"/>
      <c r="B433" s="137"/>
      <c r="C433" s="137"/>
      <c r="D433" s="137"/>
      <c r="E433" s="137"/>
      <c r="F433" s="137" t="s">
        <v>352</v>
      </c>
      <c r="G433" s="137"/>
      <c r="H433" s="137"/>
      <c r="I433" s="137"/>
      <c r="J433" s="51">
        <v>0</v>
      </c>
    </row>
    <row r="434" spans="1:10" ht="19.95" customHeight="1" x14ac:dyDescent="0.25">
      <c r="A434" s="137"/>
      <c r="B434" s="137"/>
      <c r="C434" s="137"/>
      <c r="D434" s="137"/>
      <c r="E434" s="137"/>
      <c r="F434" s="137" t="s">
        <v>351</v>
      </c>
      <c r="G434" s="137"/>
      <c r="H434" s="137"/>
      <c r="I434" s="137"/>
      <c r="J434" s="51">
        <v>0</v>
      </c>
    </row>
    <row r="435" spans="1:10" ht="19.95" customHeight="1" x14ac:dyDescent="0.25">
      <c r="A435" s="137"/>
      <c r="B435" s="137"/>
      <c r="C435" s="137"/>
      <c r="D435" s="137"/>
      <c r="E435" s="137"/>
      <c r="F435" s="137" t="s">
        <v>350</v>
      </c>
      <c r="G435" s="137"/>
      <c r="H435" s="137"/>
      <c r="I435" s="137"/>
      <c r="J435" s="51">
        <v>1</v>
      </c>
    </row>
    <row r="436" spans="1:10" ht="19.95" customHeight="1" x14ac:dyDescent="0.25">
      <c r="A436" s="137"/>
      <c r="B436" s="137"/>
      <c r="C436" s="137"/>
      <c r="D436" s="137"/>
      <c r="E436" s="137"/>
      <c r="F436" s="137" t="s">
        <v>349</v>
      </c>
      <c r="G436" s="137"/>
      <c r="H436" s="137"/>
      <c r="I436" s="137"/>
      <c r="J436" s="51">
        <v>281.45679999999999</v>
      </c>
    </row>
    <row r="437" spans="1:10" x14ac:dyDescent="0.25">
      <c r="A437" s="29"/>
      <c r="B437" s="29"/>
      <c r="C437" s="29"/>
      <c r="D437" s="29"/>
      <c r="E437" s="29" t="s">
        <v>208</v>
      </c>
      <c r="F437" s="28">
        <v>91.236672089240059</v>
      </c>
      <c r="G437" s="29" t="s">
        <v>207</v>
      </c>
      <c r="H437" s="28">
        <v>105.06</v>
      </c>
      <c r="I437" s="29" t="s">
        <v>206</v>
      </c>
      <c r="J437" s="28">
        <v>196.29570000000001</v>
      </c>
    </row>
    <row r="438" spans="1:10" x14ac:dyDescent="0.25">
      <c r="A438" s="29"/>
      <c r="B438" s="29"/>
      <c r="C438" s="29"/>
      <c r="D438" s="29"/>
      <c r="E438" s="29" t="s">
        <v>205</v>
      </c>
      <c r="F438" s="28">
        <v>72.92</v>
      </c>
      <c r="G438" s="29"/>
      <c r="H438" s="148" t="s">
        <v>204</v>
      </c>
      <c r="I438" s="148"/>
      <c r="J438" s="28">
        <v>354.38</v>
      </c>
    </row>
    <row r="439" spans="1:10" ht="30" customHeight="1" thickBot="1" x14ac:dyDescent="0.3">
      <c r="A439" s="22"/>
      <c r="B439" s="22"/>
      <c r="C439" s="22"/>
      <c r="D439" s="22"/>
      <c r="E439" s="22"/>
      <c r="F439" s="22"/>
      <c r="G439" s="22" t="s">
        <v>203</v>
      </c>
      <c r="H439" s="27">
        <v>40</v>
      </c>
      <c r="I439" s="22" t="s">
        <v>202</v>
      </c>
      <c r="J439" s="23">
        <v>14175.2</v>
      </c>
    </row>
    <row r="440" spans="1:10" ht="1.05" customHeight="1" thickTop="1" x14ac:dyDescent="0.25">
      <c r="A440" s="26"/>
      <c r="B440" s="26"/>
      <c r="C440" s="26"/>
      <c r="D440" s="26"/>
      <c r="E440" s="26"/>
      <c r="F440" s="26"/>
      <c r="G440" s="26"/>
      <c r="H440" s="26"/>
      <c r="I440" s="26"/>
      <c r="J440" s="26"/>
    </row>
    <row r="441" spans="1:10" ht="24" customHeight="1" x14ac:dyDescent="0.25">
      <c r="A441" s="44" t="s">
        <v>109</v>
      </c>
      <c r="B441" s="44"/>
      <c r="C441" s="44"/>
      <c r="D441" s="44" t="s">
        <v>110</v>
      </c>
      <c r="E441" s="44"/>
      <c r="F441" s="141"/>
      <c r="G441" s="141"/>
      <c r="H441" s="45"/>
      <c r="I441" s="44"/>
      <c r="J441" s="43">
        <f>'Orçamento Sintético '!I34</f>
        <v>23144.18</v>
      </c>
    </row>
    <row r="442" spans="1:10" ht="18" customHeight="1" x14ac:dyDescent="0.25">
      <c r="A442" s="42" t="s">
        <v>111</v>
      </c>
      <c r="B442" s="40" t="s">
        <v>7</v>
      </c>
      <c r="C442" s="42" t="s">
        <v>8</v>
      </c>
      <c r="D442" s="42" t="s">
        <v>9</v>
      </c>
      <c r="E442" s="143" t="s">
        <v>216</v>
      </c>
      <c r="F442" s="143"/>
      <c r="G442" s="41" t="s">
        <v>10</v>
      </c>
      <c r="H442" s="40" t="s">
        <v>11</v>
      </c>
      <c r="I442" s="40" t="s">
        <v>12</v>
      </c>
      <c r="J442" s="40" t="s">
        <v>14</v>
      </c>
    </row>
    <row r="443" spans="1:10" ht="24" customHeight="1" x14ac:dyDescent="0.25">
      <c r="A443" s="38" t="s">
        <v>215</v>
      </c>
      <c r="B443" s="39" t="s">
        <v>112</v>
      </c>
      <c r="C443" s="38" t="s">
        <v>20</v>
      </c>
      <c r="D443" s="38" t="s">
        <v>113</v>
      </c>
      <c r="E443" s="153" t="s">
        <v>209</v>
      </c>
      <c r="F443" s="153"/>
      <c r="G443" s="37" t="s">
        <v>103</v>
      </c>
      <c r="H443" s="36">
        <v>1</v>
      </c>
      <c r="I443" s="35">
        <f>'Orçamento Sintético '!G35</f>
        <v>18381.53</v>
      </c>
      <c r="J443" s="35">
        <f>I443</f>
        <v>18381.53</v>
      </c>
    </row>
    <row r="444" spans="1:10" ht="24" customHeight="1" x14ac:dyDescent="0.25">
      <c r="A444" s="33" t="s">
        <v>212</v>
      </c>
      <c r="B444" s="34" t="s">
        <v>411</v>
      </c>
      <c r="C444" s="33" t="s">
        <v>20</v>
      </c>
      <c r="D444" s="33" t="s">
        <v>410</v>
      </c>
      <c r="E444" s="154" t="s">
        <v>250</v>
      </c>
      <c r="F444" s="154"/>
      <c r="G444" s="32" t="s">
        <v>409</v>
      </c>
      <c r="H444" s="31">
        <v>0.155057</v>
      </c>
      <c r="I444" s="30">
        <v>5885.33</v>
      </c>
      <c r="J444" s="30">
        <v>912.56</v>
      </c>
    </row>
    <row r="445" spans="1:10" ht="24" customHeight="1" x14ac:dyDescent="0.25">
      <c r="A445" s="33" t="s">
        <v>212</v>
      </c>
      <c r="B445" s="34" t="s">
        <v>226</v>
      </c>
      <c r="C445" s="33" t="s">
        <v>20</v>
      </c>
      <c r="D445" s="33" t="s">
        <v>225</v>
      </c>
      <c r="E445" s="154" t="s">
        <v>209</v>
      </c>
      <c r="F445" s="154"/>
      <c r="G445" s="32" t="s">
        <v>224</v>
      </c>
      <c r="H445" s="31">
        <v>12</v>
      </c>
      <c r="I445" s="30">
        <v>305.10000000000002</v>
      </c>
      <c r="J445" s="30">
        <v>3661.2</v>
      </c>
    </row>
    <row r="446" spans="1:10" ht="25.95" customHeight="1" x14ac:dyDescent="0.25">
      <c r="A446" s="33" t="s">
        <v>212</v>
      </c>
      <c r="B446" s="34" t="s">
        <v>408</v>
      </c>
      <c r="C446" s="33" t="s">
        <v>29</v>
      </c>
      <c r="D446" s="33" t="s">
        <v>407</v>
      </c>
      <c r="E446" s="154" t="s">
        <v>209</v>
      </c>
      <c r="F446" s="154"/>
      <c r="G446" s="32" t="s">
        <v>97</v>
      </c>
      <c r="H446" s="31">
        <v>40</v>
      </c>
      <c r="I446" s="30">
        <v>129.03</v>
      </c>
      <c r="J446" s="30">
        <v>5161.2</v>
      </c>
    </row>
    <row r="447" spans="1:10" ht="25.95" customHeight="1" x14ac:dyDescent="0.25">
      <c r="A447" s="33" t="s">
        <v>212</v>
      </c>
      <c r="B447" s="34" t="s">
        <v>406</v>
      </c>
      <c r="C447" s="33" t="s">
        <v>20</v>
      </c>
      <c r="D447" s="33" t="s">
        <v>405</v>
      </c>
      <c r="E447" s="154" t="s">
        <v>209</v>
      </c>
      <c r="F447" s="154"/>
      <c r="G447" s="32" t="s">
        <v>97</v>
      </c>
      <c r="H447" s="31">
        <v>40</v>
      </c>
      <c r="I447" s="30">
        <v>129.03</v>
      </c>
      <c r="J447" s="30">
        <v>5161.2</v>
      </c>
    </row>
    <row r="448" spans="1:10" ht="24" customHeight="1" x14ac:dyDescent="0.25">
      <c r="A448" s="33" t="s">
        <v>212</v>
      </c>
      <c r="B448" s="34" t="s">
        <v>404</v>
      </c>
      <c r="C448" s="33" t="s">
        <v>20</v>
      </c>
      <c r="D448" s="33" t="s">
        <v>403</v>
      </c>
      <c r="E448" s="154" t="s">
        <v>209</v>
      </c>
      <c r="F448" s="154"/>
      <c r="G448" s="32" t="s">
        <v>97</v>
      </c>
      <c r="H448" s="31">
        <v>0.17</v>
      </c>
      <c r="I448" s="30">
        <v>20502.34</v>
      </c>
      <c r="J448" s="30">
        <v>3485.39</v>
      </c>
    </row>
    <row r="449" spans="1:10" x14ac:dyDescent="0.25">
      <c r="A449" s="29"/>
      <c r="B449" s="29"/>
      <c r="C449" s="29"/>
      <c r="D449" s="29"/>
      <c r="E449" s="29" t="s">
        <v>208</v>
      </c>
      <c r="F449" s="28">
        <v>6345.9865210318385</v>
      </c>
      <c r="G449" s="29" t="s">
        <v>207</v>
      </c>
      <c r="H449" s="28">
        <v>7307.4</v>
      </c>
      <c r="I449" s="29" t="s">
        <v>206</v>
      </c>
      <c r="J449" s="28">
        <v>13653.39</v>
      </c>
    </row>
    <row r="450" spans="1:10" x14ac:dyDescent="0.25">
      <c r="A450" s="29"/>
      <c r="B450" s="29"/>
      <c r="C450" s="29"/>
      <c r="D450" s="29"/>
      <c r="E450" s="29" t="s">
        <v>205</v>
      </c>
      <c r="F450" s="28">
        <v>4762.6499999999996</v>
      </c>
      <c r="G450" s="29"/>
      <c r="H450" s="148" t="s">
        <v>204</v>
      </c>
      <c r="I450" s="148"/>
      <c r="J450" s="28">
        <v>23144.2</v>
      </c>
    </row>
    <row r="451" spans="1:10" ht="30" customHeight="1" thickBot="1" x14ac:dyDescent="0.3">
      <c r="A451" s="22"/>
      <c r="B451" s="22"/>
      <c r="C451" s="22"/>
      <c r="D451" s="22"/>
      <c r="E451" s="22"/>
      <c r="F451" s="22"/>
      <c r="G451" s="22" t="s">
        <v>203</v>
      </c>
      <c r="H451" s="27">
        <v>1</v>
      </c>
      <c r="I451" s="22" t="s">
        <v>202</v>
      </c>
      <c r="J451" s="23">
        <f>'Orçamento Sintético '!I35</f>
        <v>23144.18</v>
      </c>
    </row>
    <row r="452" spans="1:10" ht="1.05" customHeight="1" thickTop="1" x14ac:dyDescent="0.25">
      <c r="A452" s="26"/>
      <c r="B452" s="26"/>
      <c r="C452" s="26"/>
      <c r="D452" s="26"/>
      <c r="E452" s="26"/>
      <c r="F452" s="26"/>
      <c r="G452" s="26"/>
      <c r="H452" s="26"/>
      <c r="I452" s="26"/>
      <c r="J452" s="26"/>
    </row>
    <row r="453" spans="1:10" ht="24" customHeight="1" x14ac:dyDescent="0.25">
      <c r="A453" s="44" t="s">
        <v>114</v>
      </c>
      <c r="B453" s="44"/>
      <c r="C453" s="44"/>
      <c r="D453" s="44" t="s">
        <v>115</v>
      </c>
      <c r="E453" s="44"/>
      <c r="F453" s="141"/>
      <c r="G453" s="141"/>
      <c r="H453" s="45"/>
      <c r="I453" s="44"/>
      <c r="J453" s="43">
        <f>'Orçamento Sintético '!I36</f>
        <v>3700.6400000000008</v>
      </c>
    </row>
    <row r="454" spans="1:10" ht="24" customHeight="1" x14ac:dyDescent="0.25">
      <c r="A454" s="44" t="s">
        <v>116</v>
      </c>
      <c r="B454" s="44"/>
      <c r="C454" s="44"/>
      <c r="D454" s="44" t="s">
        <v>117</v>
      </c>
      <c r="E454" s="44"/>
      <c r="F454" s="141"/>
      <c r="G454" s="141"/>
      <c r="H454" s="45"/>
      <c r="I454" s="44"/>
      <c r="J454" s="43">
        <f>J453</f>
        <v>3700.6400000000008</v>
      </c>
    </row>
    <row r="455" spans="1:10" ht="18" customHeight="1" x14ac:dyDescent="0.25">
      <c r="A455" s="42" t="s">
        <v>118</v>
      </c>
      <c r="B455" s="40" t="s">
        <v>7</v>
      </c>
      <c r="C455" s="42" t="s">
        <v>8</v>
      </c>
      <c r="D455" s="42" t="s">
        <v>9</v>
      </c>
      <c r="E455" s="143" t="s">
        <v>216</v>
      </c>
      <c r="F455" s="143"/>
      <c r="G455" s="41" t="s">
        <v>10</v>
      </c>
      <c r="H455" s="40" t="s">
        <v>11</v>
      </c>
      <c r="I455" s="40" t="s">
        <v>12</v>
      </c>
      <c r="J455" s="40" t="s">
        <v>14</v>
      </c>
    </row>
    <row r="456" spans="1:10" ht="52.05" customHeight="1" x14ac:dyDescent="0.25">
      <c r="A456" s="38" t="s">
        <v>215</v>
      </c>
      <c r="B456" s="39" t="s">
        <v>119</v>
      </c>
      <c r="C456" s="38" t="s">
        <v>20</v>
      </c>
      <c r="D456" s="38" t="s">
        <v>120</v>
      </c>
      <c r="E456" s="153" t="s">
        <v>209</v>
      </c>
      <c r="F456" s="153"/>
      <c r="G456" s="37" t="s">
        <v>89</v>
      </c>
      <c r="H456" s="36">
        <v>1</v>
      </c>
      <c r="I456" s="35">
        <f>'Orçamento Sintético '!G35</f>
        <v>18381.53</v>
      </c>
      <c r="J456" s="35">
        <f>I456</f>
        <v>18381.53</v>
      </c>
    </row>
    <row r="457" spans="1:10" ht="52.05" customHeight="1" x14ac:dyDescent="0.25">
      <c r="A457" s="49" t="s">
        <v>220</v>
      </c>
      <c r="B457" s="50" t="s">
        <v>402</v>
      </c>
      <c r="C457" s="49" t="s">
        <v>29</v>
      </c>
      <c r="D457" s="49" t="s">
        <v>401</v>
      </c>
      <c r="E457" s="155" t="s">
        <v>256</v>
      </c>
      <c r="F457" s="155"/>
      <c r="G457" s="48" t="s">
        <v>400</v>
      </c>
      <c r="H457" s="47">
        <v>1</v>
      </c>
      <c r="I457" s="46">
        <v>575</v>
      </c>
      <c r="J457" s="46">
        <v>575</v>
      </c>
    </row>
    <row r="458" spans="1:10" x14ac:dyDescent="0.25">
      <c r="A458" s="29"/>
      <c r="B458" s="29"/>
      <c r="C458" s="29"/>
      <c r="D458" s="29"/>
      <c r="E458" s="29" t="s">
        <v>208</v>
      </c>
      <c r="F458" s="28">
        <v>0</v>
      </c>
      <c r="G458" s="29" t="s">
        <v>207</v>
      </c>
      <c r="H458" s="28">
        <v>0</v>
      </c>
      <c r="I458" s="29" t="s">
        <v>206</v>
      </c>
      <c r="J458" s="28">
        <v>0</v>
      </c>
    </row>
    <row r="459" spans="1:10" x14ac:dyDescent="0.25">
      <c r="A459" s="29"/>
      <c r="B459" s="29"/>
      <c r="C459" s="29"/>
      <c r="D459" s="29"/>
      <c r="E459" s="29" t="s">
        <v>205</v>
      </c>
      <c r="F459" s="28">
        <v>148.97999999999999</v>
      </c>
      <c r="G459" s="29"/>
      <c r="H459" s="148" t="s">
        <v>204</v>
      </c>
      <c r="I459" s="148"/>
      <c r="J459" s="28">
        <v>723.98</v>
      </c>
    </row>
    <row r="460" spans="1:10" ht="30" customHeight="1" thickBot="1" x14ac:dyDescent="0.3">
      <c r="A460" s="22"/>
      <c r="B460" s="22"/>
      <c r="C460" s="22"/>
      <c r="D460" s="22"/>
      <c r="E460" s="22"/>
      <c r="F460" s="22"/>
      <c r="G460" s="22" t="s">
        <v>203</v>
      </c>
      <c r="H460" s="27">
        <v>3</v>
      </c>
      <c r="I460" s="22" t="s">
        <v>202</v>
      </c>
      <c r="J460" s="23">
        <f>'Orçamento Sintético '!I38</f>
        <v>2171.88</v>
      </c>
    </row>
    <row r="461" spans="1:10" ht="1.05" customHeight="1" thickTop="1" x14ac:dyDescent="0.25">
      <c r="A461" s="26"/>
      <c r="B461" s="26"/>
      <c r="C461" s="26"/>
      <c r="D461" s="26"/>
      <c r="E461" s="26"/>
      <c r="F461" s="26"/>
      <c r="G461" s="26"/>
      <c r="H461" s="26"/>
      <c r="I461" s="26"/>
      <c r="J461" s="26"/>
    </row>
    <row r="462" spans="1:10" ht="18" customHeight="1" x14ac:dyDescent="0.25">
      <c r="A462" s="42" t="s">
        <v>121</v>
      </c>
      <c r="B462" s="40" t="s">
        <v>7</v>
      </c>
      <c r="C462" s="42" t="s">
        <v>8</v>
      </c>
      <c r="D462" s="42" t="s">
        <v>9</v>
      </c>
      <c r="E462" s="143" t="s">
        <v>216</v>
      </c>
      <c r="F462" s="143"/>
      <c r="G462" s="41" t="s">
        <v>10</v>
      </c>
      <c r="H462" s="40" t="s">
        <v>11</v>
      </c>
      <c r="I462" s="40" t="s">
        <v>12</v>
      </c>
      <c r="J462" s="40" t="s">
        <v>14</v>
      </c>
    </row>
    <row r="463" spans="1:10" ht="24" customHeight="1" x14ac:dyDescent="0.25">
      <c r="A463" s="38" t="s">
        <v>215</v>
      </c>
      <c r="B463" s="39" t="s">
        <v>122</v>
      </c>
      <c r="C463" s="38" t="s">
        <v>106</v>
      </c>
      <c r="D463" s="38" t="s">
        <v>123</v>
      </c>
      <c r="E463" s="153" t="s">
        <v>369</v>
      </c>
      <c r="F463" s="153"/>
      <c r="G463" s="37" t="s">
        <v>31</v>
      </c>
      <c r="H463" s="36">
        <v>1</v>
      </c>
      <c r="I463" s="35">
        <f>'Orçamento Sintético '!G39</f>
        <v>17.7</v>
      </c>
      <c r="J463" s="35">
        <f>I463</f>
        <v>17.7</v>
      </c>
    </row>
    <row r="464" spans="1:10" ht="15" customHeight="1" x14ac:dyDescent="0.25">
      <c r="A464" s="143" t="s">
        <v>368</v>
      </c>
      <c r="B464" s="146" t="s">
        <v>7</v>
      </c>
      <c r="C464" s="143" t="s">
        <v>8</v>
      </c>
      <c r="D464" s="143" t="s">
        <v>367</v>
      </c>
      <c r="E464" s="146" t="s">
        <v>337</v>
      </c>
      <c r="F464" s="147" t="s">
        <v>366</v>
      </c>
      <c r="G464" s="146"/>
      <c r="H464" s="147" t="s">
        <v>365</v>
      </c>
      <c r="I464" s="146"/>
      <c r="J464" s="146" t="s">
        <v>334</v>
      </c>
    </row>
    <row r="465" spans="1:10" ht="15" customHeight="1" x14ac:dyDescent="0.25">
      <c r="A465" s="146"/>
      <c r="B465" s="146"/>
      <c r="C465" s="146"/>
      <c r="D465" s="146"/>
      <c r="E465" s="146"/>
      <c r="F465" s="40" t="s">
        <v>364</v>
      </c>
      <c r="G465" s="40" t="s">
        <v>363</v>
      </c>
      <c r="H465" s="40" t="s">
        <v>364</v>
      </c>
      <c r="I465" s="40" t="s">
        <v>363</v>
      </c>
      <c r="J465" s="146"/>
    </row>
    <row r="466" spans="1:10" ht="25.95" customHeight="1" x14ac:dyDescent="0.25">
      <c r="A466" s="49" t="s">
        <v>220</v>
      </c>
      <c r="B466" s="50" t="s">
        <v>399</v>
      </c>
      <c r="C466" s="49" t="s">
        <v>106</v>
      </c>
      <c r="D466" s="49" t="s">
        <v>398</v>
      </c>
      <c r="E466" s="47">
        <v>2.282E-2</v>
      </c>
      <c r="F466" s="46">
        <v>1</v>
      </c>
      <c r="G466" s="46">
        <v>0</v>
      </c>
      <c r="H466" s="53">
        <v>0.79330000000000001</v>
      </c>
      <c r="I466" s="53">
        <v>0.5393</v>
      </c>
      <c r="J466" s="53">
        <v>1.8100000000000002E-2</v>
      </c>
    </row>
    <row r="467" spans="1:10" ht="19.95" customHeight="1" x14ac:dyDescent="0.25">
      <c r="A467" s="137"/>
      <c r="B467" s="137"/>
      <c r="C467" s="137"/>
      <c r="D467" s="137"/>
      <c r="E467" s="137"/>
      <c r="F467" s="137" t="s">
        <v>360</v>
      </c>
      <c r="G467" s="137"/>
      <c r="H467" s="137"/>
      <c r="I467" s="137"/>
      <c r="J467" s="51">
        <v>1.8100000000000002E-2</v>
      </c>
    </row>
    <row r="468" spans="1:10" ht="19.95" customHeight="1" x14ac:dyDescent="0.25">
      <c r="A468" s="42" t="s">
        <v>359</v>
      </c>
      <c r="B468" s="40" t="s">
        <v>7</v>
      </c>
      <c r="C468" s="42" t="s">
        <v>8</v>
      </c>
      <c r="D468" s="42" t="s">
        <v>217</v>
      </c>
      <c r="E468" s="40" t="s">
        <v>337</v>
      </c>
      <c r="F468" s="146" t="s">
        <v>358</v>
      </c>
      <c r="G468" s="146"/>
      <c r="H468" s="146"/>
      <c r="I468" s="146"/>
      <c r="J468" s="40" t="s">
        <v>334</v>
      </c>
    </row>
    <row r="469" spans="1:10" ht="24" customHeight="1" x14ac:dyDescent="0.25">
      <c r="A469" s="49" t="s">
        <v>220</v>
      </c>
      <c r="B469" s="50" t="s">
        <v>357</v>
      </c>
      <c r="C469" s="49" t="s">
        <v>106</v>
      </c>
      <c r="D469" s="49" t="s">
        <v>356</v>
      </c>
      <c r="E469" s="47">
        <v>0.98519999999999996</v>
      </c>
      <c r="F469" s="49"/>
      <c r="G469" s="49"/>
      <c r="H469" s="49"/>
      <c r="I469" s="53">
        <v>21.47</v>
      </c>
      <c r="J469" s="53">
        <v>21.152200000000001</v>
      </c>
    </row>
    <row r="470" spans="1:10" ht="19.95" customHeight="1" x14ac:dyDescent="0.25">
      <c r="A470" s="137"/>
      <c r="B470" s="137"/>
      <c r="C470" s="137"/>
      <c r="D470" s="137"/>
      <c r="E470" s="137"/>
      <c r="F470" s="137" t="s">
        <v>355</v>
      </c>
      <c r="G470" s="137"/>
      <c r="H470" s="137"/>
      <c r="I470" s="137"/>
      <c r="J470" s="51">
        <v>21.152200000000001</v>
      </c>
    </row>
    <row r="471" spans="1:10" ht="19.95" customHeight="1" x14ac:dyDescent="0.25">
      <c r="A471" s="137"/>
      <c r="B471" s="137"/>
      <c r="C471" s="137"/>
      <c r="D471" s="137"/>
      <c r="E471" s="137"/>
      <c r="F471" s="137" t="s">
        <v>354</v>
      </c>
      <c r="G471" s="137"/>
      <c r="H471" s="137"/>
      <c r="I471" s="137"/>
      <c r="J471" s="51">
        <v>0</v>
      </c>
    </row>
    <row r="472" spans="1:10" ht="19.95" customHeight="1" x14ac:dyDescent="0.25">
      <c r="A472" s="137"/>
      <c r="B472" s="137"/>
      <c r="C472" s="137"/>
      <c r="D472" s="137"/>
      <c r="E472" s="137"/>
      <c r="F472" s="137" t="s">
        <v>353</v>
      </c>
      <c r="G472" s="137"/>
      <c r="H472" s="137"/>
      <c r="I472" s="137"/>
      <c r="J472" s="51">
        <v>21.170300000000001</v>
      </c>
    </row>
    <row r="473" spans="1:10" ht="19.95" customHeight="1" x14ac:dyDescent="0.25">
      <c r="A473" s="137"/>
      <c r="B473" s="137"/>
      <c r="C473" s="137"/>
      <c r="D473" s="137"/>
      <c r="E473" s="137"/>
      <c r="F473" s="137" t="s">
        <v>352</v>
      </c>
      <c r="G473" s="137"/>
      <c r="H473" s="137"/>
      <c r="I473" s="137"/>
      <c r="J473" s="51">
        <v>0</v>
      </c>
    </row>
    <row r="474" spans="1:10" ht="19.95" customHeight="1" x14ac:dyDescent="0.25">
      <c r="A474" s="137"/>
      <c r="B474" s="137"/>
      <c r="C474" s="137"/>
      <c r="D474" s="137"/>
      <c r="E474" s="137"/>
      <c r="F474" s="137" t="s">
        <v>351</v>
      </c>
      <c r="G474" s="137"/>
      <c r="H474" s="137"/>
      <c r="I474" s="137"/>
      <c r="J474" s="51">
        <v>0</v>
      </c>
    </row>
    <row r="475" spans="1:10" ht="19.95" customHeight="1" x14ac:dyDescent="0.25">
      <c r="A475" s="137"/>
      <c r="B475" s="137"/>
      <c r="C475" s="137"/>
      <c r="D475" s="137"/>
      <c r="E475" s="137"/>
      <c r="F475" s="137" t="s">
        <v>350</v>
      </c>
      <c r="G475" s="137"/>
      <c r="H475" s="137"/>
      <c r="I475" s="137"/>
      <c r="J475" s="51">
        <v>1.1952</v>
      </c>
    </row>
    <row r="476" spans="1:10" ht="19.95" customHeight="1" x14ac:dyDescent="0.25">
      <c r="A476" s="137"/>
      <c r="B476" s="137"/>
      <c r="C476" s="137"/>
      <c r="D476" s="137"/>
      <c r="E476" s="137"/>
      <c r="F476" s="137" t="s">
        <v>349</v>
      </c>
      <c r="G476" s="137"/>
      <c r="H476" s="137"/>
      <c r="I476" s="137"/>
      <c r="J476" s="51">
        <v>17.712800000000001</v>
      </c>
    </row>
    <row r="477" spans="1:10" x14ac:dyDescent="0.25">
      <c r="A477" s="29"/>
      <c r="B477" s="29"/>
      <c r="C477" s="29"/>
      <c r="D477" s="29"/>
      <c r="E477" s="29" t="s">
        <v>208</v>
      </c>
      <c r="F477" s="28">
        <v>8.2257311840903</v>
      </c>
      <c r="G477" s="29" t="s">
        <v>207</v>
      </c>
      <c r="H477" s="28">
        <v>9.4700000000000006</v>
      </c>
      <c r="I477" s="29" t="s">
        <v>206</v>
      </c>
      <c r="J477" s="28">
        <v>17.69766064257028</v>
      </c>
    </row>
    <row r="478" spans="1:10" x14ac:dyDescent="0.25">
      <c r="A478" s="29"/>
      <c r="B478" s="29"/>
      <c r="C478" s="29"/>
      <c r="D478" s="29"/>
      <c r="E478" s="29" t="s">
        <v>205</v>
      </c>
      <c r="F478" s="28">
        <v>4.58</v>
      </c>
      <c r="G478" s="29"/>
      <c r="H478" s="148" t="s">
        <v>204</v>
      </c>
      <c r="I478" s="148"/>
      <c r="J478" s="28">
        <v>22.29</v>
      </c>
    </row>
    <row r="479" spans="1:10" ht="30" customHeight="1" thickBot="1" x14ac:dyDescent="0.3">
      <c r="A479" s="22"/>
      <c r="B479" s="22"/>
      <c r="C479" s="22"/>
      <c r="D479" s="22"/>
      <c r="E479" s="22"/>
      <c r="F479" s="22"/>
      <c r="G479" s="22" t="s">
        <v>203</v>
      </c>
      <c r="H479" s="27">
        <v>48</v>
      </c>
      <c r="I479" s="22" t="s">
        <v>202</v>
      </c>
      <c r="J479" s="23">
        <f>'Orçamento Sintético '!I39</f>
        <v>1069.44</v>
      </c>
    </row>
    <row r="480" spans="1:10" ht="1.05" customHeight="1" thickTop="1" x14ac:dyDescent="0.25">
      <c r="A480" s="26"/>
      <c r="B480" s="26"/>
      <c r="C480" s="26"/>
      <c r="D480" s="26"/>
      <c r="E480" s="26"/>
      <c r="F480" s="26"/>
      <c r="G480" s="26"/>
      <c r="H480" s="26"/>
      <c r="I480" s="26"/>
      <c r="J480" s="26"/>
    </row>
    <row r="481" spans="1:10" ht="18" customHeight="1" x14ac:dyDescent="0.25">
      <c r="A481" s="42" t="s">
        <v>124</v>
      </c>
      <c r="B481" s="40" t="s">
        <v>7</v>
      </c>
      <c r="C481" s="42" t="s">
        <v>8</v>
      </c>
      <c r="D481" s="42" t="s">
        <v>9</v>
      </c>
      <c r="E481" s="143" t="s">
        <v>216</v>
      </c>
      <c r="F481" s="143"/>
      <c r="G481" s="41" t="s">
        <v>10</v>
      </c>
      <c r="H481" s="40" t="s">
        <v>11</v>
      </c>
      <c r="I481" s="40" t="s">
        <v>12</v>
      </c>
      <c r="J481" s="40" t="s">
        <v>14</v>
      </c>
    </row>
    <row r="482" spans="1:10" ht="25.95" customHeight="1" x14ac:dyDescent="0.25">
      <c r="A482" s="38" t="s">
        <v>215</v>
      </c>
      <c r="B482" s="39" t="s">
        <v>125</v>
      </c>
      <c r="C482" s="38" t="s">
        <v>29</v>
      </c>
      <c r="D482" s="38" t="s">
        <v>126</v>
      </c>
      <c r="E482" s="153" t="s">
        <v>397</v>
      </c>
      <c r="F482" s="153"/>
      <c r="G482" s="37" t="s">
        <v>31</v>
      </c>
      <c r="H482" s="36">
        <v>1</v>
      </c>
      <c r="I482" s="35">
        <f>'Orçamento Sintético '!G40</f>
        <v>10.41</v>
      </c>
      <c r="J482" s="35">
        <f>I482</f>
        <v>10.41</v>
      </c>
    </row>
    <row r="483" spans="1:10" ht="24" customHeight="1" x14ac:dyDescent="0.25">
      <c r="A483" s="33" t="s">
        <v>212</v>
      </c>
      <c r="B483" s="34" t="s">
        <v>321</v>
      </c>
      <c r="C483" s="33" t="s">
        <v>29</v>
      </c>
      <c r="D483" s="33" t="s">
        <v>320</v>
      </c>
      <c r="E483" s="154" t="s">
        <v>209</v>
      </c>
      <c r="F483" s="154"/>
      <c r="G483" s="32" t="s">
        <v>97</v>
      </c>
      <c r="H483" s="31">
        <v>0.29859999999999998</v>
      </c>
      <c r="I483" s="30">
        <v>31.8</v>
      </c>
      <c r="J483" s="30">
        <v>9.49</v>
      </c>
    </row>
    <row r="484" spans="1:10" ht="24" customHeight="1" x14ac:dyDescent="0.25">
      <c r="A484" s="49" t="s">
        <v>220</v>
      </c>
      <c r="B484" s="50" t="s">
        <v>396</v>
      </c>
      <c r="C484" s="49" t="s">
        <v>29</v>
      </c>
      <c r="D484" s="49" t="s">
        <v>395</v>
      </c>
      <c r="E484" s="155" t="s">
        <v>221</v>
      </c>
      <c r="F484" s="155"/>
      <c r="G484" s="48" t="s">
        <v>66</v>
      </c>
      <c r="H484" s="47">
        <v>0.3</v>
      </c>
      <c r="I484" s="46">
        <v>3.12</v>
      </c>
      <c r="J484" s="46">
        <v>0.93</v>
      </c>
    </row>
    <row r="485" spans="1:10" x14ac:dyDescent="0.25">
      <c r="A485" s="29"/>
      <c r="B485" s="29"/>
      <c r="C485" s="29"/>
      <c r="D485" s="29"/>
      <c r="E485" s="29" t="s">
        <v>208</v>
      </c>
      <c r="F485" s="28">
        <v>3.0676272368115267</v>
      </c>
      <c r="G485" s="29" t="s">
        <v>207</v>
      </c>
      <c r="H485" s="28">
        <v>3.53</v>
      </c>
      <c r="I485" s="29" t="s">
        <v>206</v>
      </c>
      <c r="J485" s="28">
        <v>6.6</v>
      </c>
    </row>
    <row r="486" spans="1:10" x14ac:dyDescent="0.25">
      <c r="A486" s="29"/>
      <c r="B486" s="29"/>
      <c r="C486" s="29"/>
      <c r="D486" s="29"/>
      <c r="E486" s="29" t="s">
        <v>205</v>
      </c>
      <c r="F486" s="28">
        <v>2.69</v>
      </c>
      <c r="G486" s="29"/>
      <c r="H486" s="148" t="s">
        <v>204</v>
      </c>
      <c r="I486" s="148"/>
      <c r="J486" s="28">
        <v>13.11</v>
      </c>
    </row>
    <row r="487" spans="1:10" ht="30" customHeight="1" thickBot="1" x14ac:dyDescent="0.3">
      <c r="A487" s="22"/>
      <c r="B487" s="22"/>
      <c r="C487" s="22"/>
      <c r="D487" s="22"/>
      <c r="E487" s="22"/>
      <c r="F487" s="22"/>
      <c r="G487" s="22" t="s">
        <v>203</v>
      </c>
      <c r="H487" s="27">
        <v>3.2</v>
      </c>
      <c r="I487" s="22" t="s">
        <v>202</v>
      </c>
      <c r="J487" s="23">
        <f>'Orçamento Sintético '!I40</f>
        <v>41.92</v>
      </c>
    </row>
    <row r="488" spans="1:10" ht="1.05" customHeight="1" thickTop="1" x14ac:dyDescent="0.25">
      <c r="A488" s="26"/>
      <c r="B488" s="26"/>
      <c r="C488" s="26"/>
      <c r="D488" s="26"/>
      <c r="E488" s="26"/>
      <c r="F488" s="26"/>
      <c r="G488" s="26"/>
      <c r="H488" s="26"/>
      <c r="I488" s="26"/>
      <c r="J488" s="26"/>
    </row>
    <row r="489" spans="1:10" ht="18" customHeight="1" x14ac:dyDescent="0.25">
      <c r="A489" s="42" t="s">
        <v>127</v>
      </c>
      <c r="B489" s="40" t="s">
        <v>7</v>
      </c>
      <c r="C489" s="42" t="s">
        <v>8</v>
      </c>
      <c r="D489" s="42" t="s">
        <v>9</v>
      </c>
      <c r="E489" s="143" t="s">
        <v>216</v>
      </c>
      <c r="F489" s="143"/>
      <c r="G489" s="41" t="s">
        <v>10</v>
      </c>
      <c r="H489" s="40" t="s">
        <v>11</v>
      </c>
      <c r="I489" s="40" t="s">
        <v>12</v>
      </c>
      <c r="J489" s="40" t="s">
        <v>14</v>
      </c>
    </row>
    <row r="490" spans="1:10" ht="25.95" customHeight="1" x14ac:dyDescent="0.25">
      <c r="A490" s="38" t="s">
        <v>215</v>
      </c>
      <c r="B490" s="39" t="s">
        <v>128</v>
      </c>
      <c r="C490" s="38" t="s">
        <v>29</v>
      </c>
      <c r="D490" s="38" t="s">
        <v>129</v>
      </c>
      <c r="E490" s="153" t="s">
        <v>209</v>
      </c>
      <c r="F490" s="153"/>
      <c r="G490" s="37" t="s">
        <v>31</v>
      </c>
      <c r="H490" s="36">
        <v>1</v>
      </c>
      <c r="I490" s="35">
        <f>'Orçamento Sintético '!G41</f>
        <v>1.93</v>
      </c>
      <c r="J490" s="35">
        <f>I490</f>
        <v>1.93</v>
      </c>
    </row>
    <row r="491" spans="1:10" ht="24" customHeight="1" x14ac:dyDescent="0.25">
      <c r="A491" s="33" t="s">
        <v>212</v>
      </c>
      <c r="B491" s="34" t="s">
        <v>238</v>
      </c>
      <c r="C491" s="33" t="s">
        <v>29</v>
      </c>
      <c r="D491" s="33" t="s">
        <v>237</v>
      </c>
      <c r="E491" s="154" t="s">
        <v>209</v>
      </c>
      <c r="F491" s="154"/>
      <c r="G491" s="32" t="s">
        <v>97</v>
      </c>
      <c r="H491" s="31">
        <v>8.8999999999999996E-2</v>
      </c>
      <c r="I491" s="30">
        <v>21.47</v>
      </c>
      <c r="J491" s="30">
        <v>1.91</v>
      </c>
    </row>
    <row r="492" spans="1:10" ht="52.05" customHeight="1" x14ac:dyDescent="0.25">
      <c r="A492" s="33" t="s">
        <v>212</v>
      </c>
      <c r="B492" s="34" t="s">
        <v>394</v>
      </c>
      <c r="C492" s="33" t="s">
        <v>29</v>
      </c>
      <c r="D492" s="33" t="s">
        <v>393</v>
      </c>
      <c r="E492" s="154" t="s">
        <v>231</v>
      </c>
      <c r="F492" s="154"/>
      <c r="G492" s="32" t="s">
        <v>234</v>
      </c>
      <c r="H492" s="31">
        <v>1.4999999999999999E-2</v>
      </c>
      <c r="I492" s="30">
        <v>2.48</v>
      </c>
      <c r="J492" s="30">
        <v>0.03</v>
      </c>
    </row>
    <row r="493" spans="1:10" x14ac:dyDescent="0.25">
      <c r="A493" s="29"/>
      <c r="B493" s="29"/>
      <c r="C493" s="29"/>
      <c r="D493" s="29"/>
      <c r="E493" s="29" t="s">
        <v>208</v>
      </c>
      <c r="F493" s="28">
        <v>0.54845456658145475</v>
      </c>
      <c r="G493" s="29" t="s">
        <v>207</v>
      </c>
      <c r="H493" s="28">
        <v>0.63</v>
      </c>
      <c r="I493" s="29" t="s">
        <v>206</v>
      </c>
      <c r="J493" s="28">
        <v>1.18</v>
      </c>
    </row>
    <row r="494" spans="1:10" x14ac:dyDescent="0.25">
      <c r="A494" s="29"/>
      <c r="B494" s="29"/>
      <c r="C494" s="29"/>
      <c r="D494" s="29"/>
      <c r="E494" s="29" t="s">
        <v>205</v>
      </c>
      <c r="F494" s="28">
        <v>0.5</v>
      </c>
      <c r="G494" s="29"/>
      <c r="H494" s="148" t="s">
        <v>204</v>
      </c>
      <c r="I494" s="148"/>
      <c r="J494" s="28">
        <v>2.44</v>
      </c>
    </row>
    <row r="495" spans="1:10" ht="30" customHeight="1" thickBot="1" x14ac:dyDescent="0.3">
      <c r="A495" s="22"/>
      <c r="B495" s="22"/>
      <c r="C495" s="22"/>
      <c r="D495" s="22"/>
      <c r="E495" s="22"/>
      <c r="F495" s="22"/>
      <c r="G495" s="22" t="s">
        <v>203</v>
      </c>
      <c r="H495" s="27">
        <v>48</v>
      </c>
      <c r="I495" s="22" t="s">
        <v>202</v>
      </c>
      <c r="J495" s="23">
        <f>'Orçamento Sintético '!I41</f>
        <v>116.64</v>
      </c>
    </row>
    <row r="496" spans="1:10" ht="1.05" customHeight="1" thickTop="1" x14ac:dyDescent="0.25">
      <c r="A496" s="26"/>
      <c r="B496" s="26"/>
      <c r="C496" s="26"/>
      <c r="D496" s="26"/>
      <c r="E496" s="26"/>
      <c r="F496" s="26"/>
      <c r="G496" s="26"/>
      <c r="H496" s="26"/>
      <c r="I496" s="26"/>
      <c r="J496" s="26"/>
    </row>
    <row r="497" spans="1:10" ht="18" customHeight="1" x14ac:dyDescent="0.25">
      <c r="A497" s="42" t="s">
        <v>130</v>
      </c>
      <c r="B497" s="40" t="s">
        <v>7</v>
      </c>
      <c r="C497" s="42" t="s">
        <v>8</v>
      </c>
      <c r="D497" s="42" t="s">
        <v>9</v>
      </c>
      <c r="E497" s="143" t="s">
        <v>216</v>
      </c>
      <c r="F497" s="143"/>
      <c r="G497" s="41" t="s">
        <v>10</v>
      </c>
      <c r="H497" s="40" t="s">
        <v>11</v>
      </c>
      <c r="I497" s="40" t="s">
        <v>12</v>
      </c>
      <c r="J497" s="40" t="s">
        <v>14</v>
      </c>
    </row>
    <row r="498" spans="1:10" ht="39" customHeight="1" x14ac:dyDescent="0.25">
      <c r="A498" s="38" t="s">
        <v>215</v>
      </c>
      <c r="B498" s="39" t="s">
        <v>131</v>
      </c>
      <c r="C498" s="38" t="s">
        <v>29</v>
      </c>
      <c r="D498" s="38" t="s">
        <v>132</v>
      </c>
      <c r="E498" s="153" t="s">
        <v>378</v>
      </c>
      <c r="F498" s="153"/>
      <c r="G498" s="37" t="s">
        <v>47</v>
      </c>
      <c r="H498" s="36">
        <v>1</v>
      </c>
      <c r="I498" s="35">
        <f>'Orçamento Sintético '!G42</f>
        <v>785.71</v>
      </c>
      <c r="J498" s="35">
        <f>I498</f>
        <v>785.71</v>
      </c>
    </row>
    <row r="499" spans="1:10" ht="24" customHeight="1" x14ac:dyDescent="0.25">
      <c r="A499" s="33" t="s">
        <v>212</v>
      </c>
      <c r="B499" s="34" t="s">
        <v>238</v>
      </c>
      <c r="C499" s="33" t="s">
        <v>29</v>
      </c>
      <c r="D499" s="33" t="s">
        <v>237</v>
      </c>
      <c r="E499" s="154" t="s">
        <v>209</v>
      </c>
      <c r="F499" s="154"/>
      <c r="G499" s="32" t="s">
        <v>97</v>
      </c>
      <c r="H499" s="31">
        <v>2.4224999999999999</v>
      </c>
      <c r="I499" s="30">
        <v>21.47</v>
      </c>
      <c r="J499" s="30">
        <v>52.01</v>
      </c>
    </row>
    <row r="500" spans="1:10" ht="25.95" customHeight="1" x14ac:dyDescent="0.25">
      <c r="A500" s="33" t="s">
        <v>212</v>
      </c>
      <c r="B500" s="34" t="s">
        <v>392</v>
      </c>
      <c r="C500" s="33" t="s">
        <v>29</v>
      </c>
      <c r="D500" s="33" t="s">
        <v>391</v>
      </c>
      <c r="E500" s="154" t="s">
        <v>209</v>
      </c>
      <c r="F500" s="154"/>
      <c r="G500" s="32" t="s">
        <v>97</v>
      </c>
      <c r="H500" s="31">
        <v>1.5251999999999999</v>
      </c>
      <c r="I500" s="30">
        <v>31.36</v>
      </c>
      <c r="J500" s="30">
        <v>47.83</v>
      </c>
    </row>
    <row r="501" spans="1:10" ht="52.05" customHeight="1" x14ac:dyDescent="0.25">
      <c r="A501" s="33" t="s">
        <v>212</v>
      </c>
      <c r="B501" s="34" t="s">
        <v>390</v>
      </c>
      <c r="C501" s="33" t="s">
        <v>29</v>
      </c>
      <c r="D501" s="33" t="s">
        <v>389</v>
      </c>
      <c r="E501" s="154" t="s">
        <v>231</v>
      </c>
      <c r="F501" s="154"/>
      <c r="G501" s="32" t="s">
        <v>234</v>
      </c>
      <c r="H501" s="31">
        <v>1.0570999999999999</v>
      </c>
      <c r="I501" s="30">
        <v>2.17</v>
      </c>
      <c r="J501" s="30">
        <v>2.29</v>
      </c>
    </row>
    <row r="502" spans="1:10" ht="52.05" customHeight="1" x14ac:dyDescent="0.25">
      <c r="A502" s="33" t="s">
        <v>212</v>
      </c>
      <c r="B502" s="34" t="s">
        <v>388</v>
      </c>
      <c r="C502" s="33" t="s">
        <v>29</v>
      </c>
      <c r="D502" s="33" t="s">
        <v>387</v>
      </c>
      <c r="E502" s="154" t="s">
        <v>231</v>
      </c>
      <c r="F502" s="154"/>
      <c r="G502" s="32" t="s">
        <v>230</v>
      </c>
      <c r="H502" s="31">
        <v>0.46800000000000003</v>
      </c>
      <c r="I502" s="30">
        <v>0.37</v>
      </c>
      <c r="J502" s="30">
        <v>0.17</v>
      </c>
    </row>
    <row r="503" spans="1:10" ht="39" customHeight="1" x14ac:dyDescent="0.25">
      <c r="A503" s="49" t="s">
        <v>220</v>
      </c>
      <c r="B503" s="50" t="s">
        <v>386</v>
      </c>
      <c r="C503" s="49" t="s">
        <v>29</v>
      </c>
      <c r="D503" s="49" t="s">
        <v>385</v>
      </c>
      <c r="E503" s="155" t="s">
        <v>221</v>
      </c>
      <c r="F503" s="155"/>
      <c r="G503" s="48" t="s">
        <v>302</v>
      </c>
      <c r="H503" s="47">
        <v>2.0977000000000001</v>
      </c>
      <c r="I503" s="46">
        <v>6.9</v>
      </c>
      <c r="J503" s="46">
        <v>14.47</v>
      </c>
    </row>
    <row r="504" spans="1:10" ht="25.95" customHeight="1" x14ac:dyDescent="0.25">
      <c r="A504" s="49" t="s">
        <v>220</v>
      </c>
      <c r="B504" s="50" t="s">
        <v>384</v>
      </c>
      <c r="C504" s="49" t="s">
        <v>29</v>
      </c>
      <c r="D504" s="49" t="s">
        <v>383</v>
      </c>
      <c r="E504" s="155" t="s">
        <v>221</v>
      </c>
      <c r="F504" s="155"/>
      <c r="G504" s="48" t="s">
        <v>47</v>
      </c>
      <c r="H504" s="47">
        <v>0.50129999999999997</v>
      </c>
      <c r="I504" s="46">
        <v>111.43</v>
      </c>
      <c r="J504" s="46">
        <v>55.85</v>
      </c>
    </row>
    <row r="505" spans="1:10" ht="24" customHeight="1" x14ac:dyDescent="0.25">
      <c r="A505" s="49" t="s">
        <v>220</v>
      </c>
      <c r="B505" s="50" t="s">
        <v>382</v>
      </c>
      <c r="C505" s="49" t="s">
        <v>29</v>
      </c>
      <c r="D505" s="49" t="s">
        <v>381</v>
      </c>
      <c r="E505" s="155" t="s">
        <v>221</v>
      </c>
      <c r="F505" s="155"/>
      <c r="G505" s="48" t="s">
        <v>243</v>
      </c>
      <c r="H505" s="47">
        <v>668.4461</v>
      </c>
      <c r="I505" s="46">
        <v>0.82</v>
      </c>
      <c r="J505" s="46">
        <v>548.12</v>
      </c>
    </row>
    <row r="506" spans="1:10" ht="25.95" customHeight="1" x14ac:dyDescent="0.25">
      <c r="A506" s="49" t="s">
        <v>220</v>
      </c>
      <c r="B506" s="50" t="s">
        <v>380</v>
      </c>
      <c r="C506" s="49" t="s">
        <v>29</v>
      </c>
      <c r="D506" s="49" t="s">
        <v>379</v>
      </c>
      <c r="E506" s="155" t="s">
        <v>221</v>
      </c>
      <c r="F506" s="155"/>
      <c r="G506" s="48" t="s">
        <v>47</v>
      </c>
      <c r="H506" s="47">
        <v>0.53480000000000005</v>
      </c>
      <c r="I506" s="46">
        <v>121.52</v>
      </c>
      <c r="J506" s="46">
        <v>64.98</v>
      </c>
    </row>
    <row r="507" spans="1:10" x14ac:dyDescent="0.25">
      <c r="A507" s="29"/>
      <c r="B507" s="29"/>
      <c r="C507" s="29"/>
      <c r="D507" s="29"/>
      <c r="E507" s="29" t="s">
        <v>208</v>
      </c>
      <c r="F507" s="28">
        <v>32.145015105740178</v>
      </c>
      <c r="G507" s="29" t="s">
        <v>207</v>
      </c>
      <c r="H507" s="28">
        <v>37.01</v>
      </c>
      <c r="I507" s="29" t="s">
        <v>206</v>
      </c>
      <c r="J507" s="28">
        <v>69.16</v>
      </c>
    </row>
    <row r="508" spans="1:10" x14ac:dyDescent="0.25">
      <c r="A508" s="29"/>
      <c r="B508" s="29"/>
      <c r="C508" s="29"/>
      <c r="D508" s="29"/>
      <c r="E508" s="29" t="s">
        <v>205</v>
      </c>
      <c r="F508" s="28">
        <v>203.58</v>
      </c>
      <c r="G508" s="29"/>
      <c r="H508" s="148" t="s">
        <v>204</v>
      </c>
      <c r="I508" s="148"/>
      <c r="J508" s="28">
        <v>989.3</v>
      </c>
    </row>
    <row r="509" spans="1:10" ht="30" customHeight="1" thickBot="1" x14ac:dyDescent="0.3">
      <c r="A509" s="22"/>
      <c r="B509" s="22"/>
      <c r="C509" s="22"/>
      <c r="D509" s="22"/>
      <c r="E509" s="22"/>
      <c r="F509" s="22"/>
      <c r="G509" s="22" t="s">
        <v>203</v>
      </c>
      <c r="H509" s="27">
        <v>0.1</v>
      </c>
      <c r="I509" s="22" t="s">
        <v>202</v>
      </c>
      <c r="J509" s="23">
        <f>'Orçamento Sintético '!I42</f>
        <v>98.92</v>
      </c>
    </row>
    <row r="510" spans="1:10" ht="1.05" customHeight="1" thickTop="1" x14ac:dyDescent="0.25">
      <c r="A510" s="26"/>
      <c r="B510" s="26"/>
      <c r="C510" s="26"/>
      <c r="D510" s="26"/>
      <c r="E510" s="26"/>
      <c r="F510" s="26"/>
      <c r="G510" s="26"/>
      <c r="H510" s="26"/>
      <c r="I510" s="26"/>
      <c r="J510" s="26"/>
    </row>
    <row r="511" spans="1:10" ht="18" customHeight="1" x14ac:dyDescent="0.25">
      <c r="A511" s="42" t="s">
        <v>133</v>
      </c>
      <c r="B511" s="40" t="s">
        <v>7</v>
      </c>
      <c r="C511" s="42" t="s">
        <v>8</v>
      </c>
      <c r="D511" s="42" t="s">
        <v>9</v>
      </c>
      <c r="E511" s="143" t="s">
        <v>216</v>
      </c>
      <c r="F511" s="143"/>
      <c r="G511" s="41" t="s">
        <v>10</v>
      </c>
      <c r="H511" s="40" t="s">
        <v>11</v>
      </c>
      <c r="I511" s="40" t="s">
        <v>12</v>
      </c>
      <c r="J511" s="40" t="s">
        <v>14</v>
      </c>
    </row>
    <row r="512" spans="1:10" ht="25.95" customHeight="1" x14ac:dyDescent="0.25">
      <c r="A512" s="38" t="s">
        <v>215</v>
      </c>
      <c r="B512" s="39" t="s">
        <v>134</v>
      </c>
      <c r="C512" s="38" t="s">
        <v>29</v>
      </c>
      <c r="D512" s="38" t="s">
        <v>135</v>
      </c>
      <c r="E512" s="153" t="s">
        <v>378</v>
      </c>
      <c r="F512" s="153"/>
      <c r="G512" s="37" t="s">
        <v>47</v>
      </c>
      <c r="H512" s="36">
        <v>1</v>
      </c>
      <c r="I512" s="35">
        <f>'Orçamento Sintético '!G43</f>
        <v>310.02999999999997</v>
      </c>
      <c r="J512" s="35">
        <f>I512</f>
        <v>310.02999999999997</v>
      </c>
    </row>
    <row r="513" spans="1:10" ht="24" customHeight="1" x14ac:dyDescent="0.25">
      <c r="A513" s="33" t="s">
        <v>212</v>
      </c>
      <c r="B513" s="34" t="s">
        <v>377</v>
      </c>
      <c r="C513" s="33" t="s">
        <v>29</v>
      </c>
      <c r="D513" s="33" t="s">
        <v>376</v>
      </c>
      <c r="E513" s="154" t="s">
        <v>209</v>
      </c>
      <c r="F513" s="154"/>
      <c r="G513" s="32" t="s">
        <v>97</v>
      </c>
      <c r="H513" s="31">
        <v>2.4590000000000001</v>
      </c>
      <c r="I513" s="30">
        <v>30.2</v>
      </c>
      <c r="J513" s="30">
        <v>74.260000000000005</v>
      </c>
    </row>
    <row r="514" spans="1:10" ht="24" customHeight="1" x14ac:dyDescent="0.25">
      <c r="A514" s="33" t="s">
        <v>212</v>
      </c>
      <c r="B514" s="34" t="s">
        <v>375</v>
      </c>
      <c r="C514" s="33" t="s">
        <v>29</v>
      </c>
      <c r="D514" s="33" t="s">
        <v>374</v>
      </c>
      <c r="E514" s="154" t="s">
        <v>209</v>
      </c>
      <c r="F514" s="154"/>
      <c r="G514" s="32" t="s">
        <v>97</v>
      </c>
      <c r="H514" s="31">
        <v>2.4590000000000001</v>
      </c>
      <c r="I514" s="30">
        <v>30.6</v>
      </c>
      <c r="J514" s="30">
        <v>75.239999999999995</v>
      </c>
    </row>
    <row r="515" spans="1:10" ht="24" customHeight="1" x14ac:dyDescent="0.25">
      <c r="A515" s="33" t="s">
        <v>212</v>
      </c>
      <c r="B515" s="34" t="s">
        <v>238</v>
      </c>
      <c r="C515" s="33" t="s">
        <v>29</v>
      </c>
      <c r="D515" s="33" t="s">
        <v>237</v>
      </c>
      <c r="E515" s="154" t="s">
        <v>209</v>
      </c>
      <c r="F515" s="154"/>
      <c r="G515" s="32" t="s">
        <v>97</v>
      </c>
      <c r="H515" s="31">
        <v>7.3769999999999998</v>
      </c>
      <c r="I515" s="30">
        <v>21.47</v>
      </c>
      <c r="J515" s="30">
        <v>158.38</v>
      </c>
    </row>
    <row r="516" spans="1:10" ht="39" customHeight="1" x14ac:dyDescent="0.25">
      <c r="A516" s="33" t="s">
        <v>212</v>
      </c>
      <c r="B516" s="34" t="s">
        <v>373</v>
      </c>
      <c r="C516" s="33" t="s">
        <v>29</v>
      </c>
      <c r="D516" s="33" t="s">
        <v>372</v>
      </c>
      <c r="E516" s="154" t="s">
        <v>231</v>
      </c>
      <c r="F516" s="154"/>
      <c r="G516" s="32" t="s">
        <v>234</v>
      </c>
      <c r="H516" s="31">
        <v>1.042</v>
      </c>
      <c r="I516" s="30">
        <v>1.42</v>
      </c>
      <c r="J516" s="30">
        <v>1.47</v>
      </c>
    </row>
    <row r="517" spans="1:10" ht="39" customHeight="1" x14ac:dyDescent="0.25">
      <c r="A517" s="33" t="s">
        <v>212</v>
      </c>
      <c r="B517" s="34" t="s">
        <v>371</v>
      </c>
      <c r="C517" s="33" t="s">
        <v>29</v>
      </c>
      <c r="D517" s="33" t="s">
        <v>370</v>
      </c>
      <c r="E517" s="154" t="s">
        <v>231</v>
      </c>
      <c r="F517" s="154"/>
      <c r="G517" s="32" t="s">
        <v>230</v>
      </c>
      <c r="H517" s="31">
        <v>1.417</v>
      </c>
      <c r="I517" s="30">
        <v>0.49</v>
      </c>
      <c r="J517" s="30">
        <v>0.69</v>
      </c>
    </row>
    <row r="518" spans="1:10" x14ac:dyDescent="0.25">
      <c r="A518" s="29"/>
      <c r="B518" s="29"/>
      <c r="C518" s="29"/>
      <c r="D518" s="29"/>
      <c r="E518" s="29" t="s">
        <v>208</v>
      </c>
      <c r="F518" s="28">
        <v>96.286311875435743</v>
      </c>
      <c r="G518" s="29" t="s">
        <v>207</v>
      </c>
      <c r="H518" s="28">
        <v>110.87</v>
      </c>
      <c r="I518" s="29" t="s">
        <v>206</v>
      </c>
      <c r="J518" s="28">
        <v>207.16</v>
      </c>
    </row>
    <row r="519" spans="1:10" x14ac:dyDescent="0.25">
      <c r="A519" s="29"/>
      <c r="B519" s="29"/>
      <c r="C519" s="29"/>
      <c r="D519" s="29"/>
      <c r="E519" s="29" t="s">
        <v>205</v>
      </c>
      <c r="F519" s="28">
        <v>80.33</v>
      </c>
      <c r="G519" s="29"/>
      <c r="H519" s="148" t="s">
        <v>204</v>
      </c>
      <c r="I519" s="148"/>
      <c r="J519" s="28">
        <v>390.37</v>
      </c>
    </row>
    <row r="520" spans="1:10" ht="30" customHeight="1" thickBot="1" x14ac:dyDescent="0.3">
      <c r="A520" s="22"/>
      <c r="B520" s="22"/>
      <c r="C520" s="22"/>
      <c r="D520" s="22"/>
      <c r="E520" s="22"/>
      <c r="F520" s="22"/>
      <c r="G520" s="22" t="s">
        <v>203</v>
      </c>
      <c r="H520" s="27">
        <v>0.1</v>
      </c>
      <c r="I520" s="22" t="s">
        <v>202</v>
      </c>
      <c r="J520" s="23">
        <f>'Orçamento Sintético '!I43</f>
        <v>39.03</v>
      </c>
    </row>
    <row r="521" spans="1:10" ht="1.05" customHeight="1" thickTop="1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26"/>
    </row>
    <row r="522" spans="1:10" ht="18" customHeight="1" x14ac:dyDescent="0.25">
      <c r="A522" s="42" t="s">
        <v>136</v>
      </c>
      <c r="B522" s="40" t="s">
        <v>7</v>
      </c>
      <c r="C522" s="42" t="s">
        <v>8</v>
      </c>
      <c r="D522" s="42" t="s">
        <v>9</v>
      </c>
      <c r="E522" s="143" t="s">
        <v>216</v>
      </c>
      <c r="F522" s="143"/>
      <c r="G522" s="41" t="s">
        <v>10</v>
      </c>
      <c r="H522" s="40" t="s">
        <v>11</v>
      </c>
      <c r="I522" s="40" t="s">
        <v>12</v>
      </c>
      <c r="J522" s="40" t="s">
        <v>14</v>
      </c>
    </row>
    <row r="523" spans="1:10" ht="52.05" customHeight="1" x14ac:dyDescent="0.25">
      <c r="A523" s="38" t="s">
        <v>215</v>
      </c>
      <c r="B523" s="39" t="s">
        <v>137</v>
      </c>
      <c r="C523" s="38" t="s">
        <v>106</v>
      </c>
      <c r="D523" s="38" t="s">
        <v>138</v>
      </c>
      <c r="E523" s="153" t="s">
        <v>369</v>
      </c>
      <c r="F523" s="153"/>
      <c r="G523" s="37" t="s">
        <v>139</v>
      </c>
      <c r="H523" s="36">
        <v>1</v>
      </c>
      <c r="I523" s="35">
        <f>'Orçamento Sintético '!G44</f>
        <v>74.900000000000006</v>
      </c>
      <c r="J523" s="35">
        <f>I523</f>
        <v>74.900000000000006</v>
      </c>
    </row>
    <row r="524" spans="1:10" ht="15" customHeight="1" x14ac:dyDescent="0.25">
      <c r="A524" s="143" t="s">
        <v>368</v>
      </c>
      <c r="B524" s="146" t="s">
        <v>7</v>
      </c>
      <c r="C524" s="143" t="s">
        <v>8</v>
      </c>
      <c r="D524" s="143" t="s">
        <v>367</v>
      </c>
      <c r="E524" s="146" t="s">
        <v>337</v>
      </c>
      <c r="F524" s="147" t="s">
        <v>366</v>
      </c>
      <c r="G524" s="146"/>
      <c r="H524" s="147" t="s">
        <v>365</v>
      </c>
      <c r="I524" s="146"/>
      <c r="J524" s="146" t="s">
        <v>334</v>
      </c>
    </row>
    <row r="525" spans="1:10" ht="15" customHeight="1" x14ac:dyDescent="0.25">
      <c r="A525" s="146"/>
      <c r="B525" s="146"/>
      <c r="C525" s="146"/>
      <c r="D525" s="146"/>
      <c r="E525" s="146"/>
      <c r="F525" s="40" t="s">
        <v>364</v>
      </c>
      <c r="G525" s="40" t="s">
        <v>363</v>
      </c>
      <c r="H525" s="40" t="s">
        <v>364</v>
      </c>
      <c r="I525" s="40" t="s">
        <v>363</v>
      </c>
      <c r="J525" s="146"/>
    </row>
    <row r="526" spans="1:10" ht="25.95" customHeight="1" x14ac:dyDescent="0.25">
      <c r="A526" s="49" t="s">
        <v>220</v>
      </c>
      <c r="B526" s="50" t="s">
        <v>362</v>
      </c>
      <c r="C526" s="49" t="s">
        <v>106</v>
      </c>
      <c r="D526" s="49" t="s">
        <v>361</v>
      </c>
      <c r="E526" s="47">
        <v>0.10839</v>
      </c>
      <c r="F526" s="46">
        <v>1</v>
      </c>
      <c r="G526" s="46">
        <v>0</v>
      </c>
      <c r="H526" s="53">
        <v>10.1951</v>
      </c>
      <c r="I526" s="53">
        <v>0.79239999999999999</v>
      </c>
      <c r="J526" s="53">
        <v>1.105</v>
      </c>
    </row>
    <row r="527" spans="1:10" ht="19.95" customHeight="1" x14ac:dyDescent="0.25">
      <c r="A527" s="137"/>
      <c r="B527" s="137"/>
      <c r="C527" s="137"/>
      <c r="D527" s="137"/>
      <c r="E527" s="137"/>
      <c r="F527" s="137" t="s">
        <v>360</v>
      </c>
      <c r="G527" s="137"/>
      <c r="H527" s="137"/>
      <c r="I527" s="137"/>
      <c r="J527" s="51">
        <v>1.105</v>
      </c>
    </row>
    <row r="528" spans="1:10" ht="19.95" customHeight="1" x14ac:dyDescent="0.25">
      <c r="A528" s="42" t="s">
        <v>359</v>
      </c>
      <c r="B528" s="40" t="s">
        <v>7</v>
      </c>
      <c r="C528" s="42" t="s">
        <v>8</v>
      </c>
      <c r="D528" s="42" t="s">
        <v>217</v>
      </c>
      <c r="E528" s="40" t="s">
        <v>337</v>
      </c>
      <c r="F528" s="146" t="s">
        <v>358</v>
      </c>
      <c r="G528" s="146"/>
      <c r="H528" s="146"/>
      <c r="I528" s="146"/>
      <c r="J528" s="40" t="s">
        <v>334</v>
      </c>
    </row>
    <row r="529" spans="1:10" ht="24" customHeight="1" x14ac:dyDescent="0.25">
      <c r="A529" s="49" t="s">
        <v>220</v>
      </c>
      <c r="B529" s="50" t="s">
        <v>357</v>
      </c>
      <c r="C529" s="49" t="s">
        <v>106</v>
      </c>
      <c r="D529" s="49" t="s">
        <v>356</v>
      </c>
      <c r="E529" s="47">
        <v>1.9259999999999999</v>
      </c>
      <c r="F529" s="49"/>
      <c r="G529" s="49"/>
      <c r="H529" s="49"/>
      <c r="I529" s="53">
        <v>21.47</v>
      </c>
      <c r="J529" s="53">
        <v>41.351199999999999</v>
      </c>
    </row>
    <row r="530" spans="1:10" ht="19.95" customHeight="1" x14ac:dyDescent="0.25">
      <c r="A530" s="137"/>
      <c r="B530" s="137"/>
      <c r="C530" s="137"/>
      <c r="D530" s="137"/>
      <c r="E530" s="137"/>
      <c r="F530" s="137" t="s">
        <v>355</v>
      </c>
      <c r="G530" s="137"/>
      <c r="H530" s="137"/>
      <c r="I530" s="137"/>
      <c r="J530" s="51">
        <v>41.351199999999999</v>
      </c>
    </row>
    <row r="531" spans="1:10" ht="19.95" customHeight="1" x14ac:dyDescent="0.25">
      <c r="A531" s="137"/>
      <c r="B531" s="137"/>
      <c r="C531" s="137"/>
      <c r="D531" s="137"/>
      <c r="E531" s="137"/>
      <c r="F531" s="137" t="s">
        <v>354</v>
      </c>
      <c r="G531" s="137"/>
      <c r="H531" s="137"/>
      <c r="I531" s="137"/>
      <c r="J531" s="51">
        <v>0</v>
      </c>
    </row>
    <row r="532" spans="1:10" ht="19.95" customHeight="1" x14ac:dyDescent="0.25">
      <c r="A532" s="137"/>
      <c r="B532" s="137"/>
      <c r="C532" s="137"/>
      <c r="D532" s="137"/>
      <c r="E532" s="137"/>
      <c r="F532" s="137" t="s">
        <v>353</v>
      </c>
      <c r="G532" s="137"/>
      <c r="H532" s="137"/>
      <c r="I532" s="137"/>
      <c r="J532" s="51">
        <v>42.456200000000003</v>
      </c>
    </row>
    <row r="533" spans="1:10" ht="19.95" customHeight="1" x14ac:dyDescent="0.25">
      <c r="A533" s="137"/>
      <c r="B533" s="137"/>
      <c r="C533" s="137"/>
      <c r="D533" s="137"/>
      <c r="E533" s="137"/>
      <c r="F533" s="137" t="s">
        <v>352</v>
      </c>
      <c r="G533" s="137"/>
      <c r="H533" s="137"/>
      <c r="I533" s="137"/>
      <c r="J533" s="51">
        <v>0</v>
      </c>
    </row>
    <row r="534" spans="1:10" ht="19.95" customHeight="1" x14ac:dyDescent="0.25">
      <c r="A534" s="137"/>
      <c r="B534" s="137"/>
      <c r="C534" s="137"/>
      <c r="D534" s="137"/>
      <c r="E534" s="137"/>
      <c r="F534" s="137" t="s">
        <v>351</v>
      </c>
      <c r="G534" s="137"/>
      <c r="H534" s="137"/>
      <c r="I534" s="137"/>
      <c r="J534" s="51">
        <v>0</v>
      </c>
    </row>
    <row r="535" spans="1:10" ht="19.95" customHeight="1" x14ac:dyDescent="0.25">
      <c r="A535" s="137"/>
      <c r="B535" s="137"/>
      <c r="C535" s="137"/>
      <c r="D535" s="137"/>
      <c r="E535" s="137"/>
      <c r="F535" s="137" t="s">
        <v>350</v>
      </c>
      <c r="G535" s="137"/>
      <c r="H535" s="137"/>
      <c r="I535" s="137"/>
      <c r="J535" s="51">
        <v>3.1585000000000001</v>
      </c>
    </row>
    <row r="536" spans="1:10" ht="19.95" customHeight="1" x14ac:dyDescent="0.25">
      <c r="A536" s="137"/>
      <c r="B536" s="137"/>
      <c r="C536" s="137"/>
      <c r="D536" s="137"/>
      <c r="E536" s="137"/>
      <c r="F536" s="137" t="s">
        <v>349</v>
      </c>
      <c r="G536" s="137"/>
      <c r="H536" s="137"/>
      <c r="I536" s="137"/>
      <c r="J536" s="51">
        <v>13.4421</v>
      </c>
    </row>
    <row r="537" spans="1:10" ht="19.95" customHeight="1" x14ac:dyDescent="0.25">
      <c r="A537" s="42" t="s">
        <v>348</v>
      </c>
      <c r="B537" s="40" t="s">
        <v>8</v>
      </c>
      <c r="C537" s="42" t="s">
        <v>7</v>
      </c>
      <c r="D537" s="42" t="s">
        <v>221</v>
      </c>
      <c r="E537" s="40" t="s">
        <v>337</v>
      </c>
      <c r="F537" s="40" t="s">
        <v>336</v>
      </c>
      <c r="G537" s="146" t="s">
        <v>343</v>
      </c>
      <c r="H537" s="146"/>
      <c r="I537" s="146"/>
      <c r="J537" s="40" t="s">
        <v>334</v>
      </c>
    </row>
    <row r="538" spans="1:10" ht="25.95" customHeight="1" x14ac:dyDescent="0.25">
      <c r="A538" s="49" t="s">
        <v>220</v>
      </c>
      <c r="B538" s="50" t="s">
        <v>106</v>
      </c>
      <c r="C538" s="49" t="s">
        <v>329</v>
      </c>
      <c r="D538" s="49" t="s">
        <v>347</v>
      </c>
      <c r="E538" s="47">
        <v>1</v>
      </c>
      <c r="F538" s="48" t="s">
        <v>139</v>
      </c>
      <c r="G538" s="156">
        <v>61.4328</v>
      </c>
      <c r="H538" s="156"/>
      <c r="I538" s="155"/>
      <c r="J538" s="53">
        <v>61.4328</v>
      </c>
    </row>
    <row r="539" spans="1:10" ht="19.95" customHeight="1" x14ac:dyDescent="0.25">
      <c r="A539" s="137"/>
      <c r="B539" s="137"/>
      <c r="C539" s="137"/>
      <c r="D539" s="137"/>
      <c r="E539" s="137"/>
      <c r="F539" s="137" t="s">
        <v>346</v>
      </c>
      <c r="G539" s="137"/>
      <c r="H539" s="137"/>
      <c r="I539" s="137"/>
      <c r="J539" s="51">
        <v>61.4328</v>
      </c>
    </row>
    <row r="540" spans="1:10" ht="19.95" customHeight="1" x14ac:dyDescent="0.25">
      <c r="A540" s="42" t="s">
        <v>345</v>
      </c>
      <c r="B540" s="40" t="s">
        <v>8</v>
      </c>
      <c r="C540" s="42" t="s">
        <v>220</v>
      </c>
      <c r="D540" s="42" t="s">
        <v>344</v>
      </c>
      <c r="E540" s="40" t="s">
        <v>7</v>
      </c>
      <c r="F540" s="40" t="s">
        <v>337</v>
      </c>
      <c r="G540" s="41" t="s">
        <v>336</v>
      </c>
      <c r="H540" s="146" t="s">
        <v>343</v>
      </c>
      <c r="I540" s="146"/>
      <c r="J540" s="40" t="s">
        <v>334</v>
      </c>
    </row>
    <row r="541" spans="1:10" ht="39" customHeight="1" x14ac:dyDescent="0.25">
      <c r="A541" s="33" t="s">
        <v>342</v>
      </c>
      <c r="B541" s="34" t="s">
        <v>106</v>
      </c>
      <c r="C541" s="33" t="s">
        <v>329</v>
      </c>
      <c r="D541" s="33" t="s">
        <v>341</v>
      </c>
      <c r="E541" s="34">
        <v>5914655</v>
      </c>
      <c r="F541" s="31">
        <v>1E-3</v>
      </c>
      <c r="G541" s="32" t="s">
        <v>340</v>
      </c>
      <c r="H541" s="157">
        <v>33.9</v>
      </c>
      <c r="I541" s="154"/>
      <c r="J541" s="52">
        <v>3.39E-2</v>
      </c>
    </row>
    <row r="542" spans="1:10" ht="19.95" customHeight="1" x14ac:dyDescent="0.25">
      <c r="A542" s="137"/>
      <c r="B542" s="137"/>
      <c r="C542" s="137"/>
      <c r="D542" s="137"/>
      <c r="E542" s="137"/>
      <c r="F542" s="137" t="s">
        <v>339</v>
      </c>
      <c r="G542" s="137"/>
      <c r="H542" s="137"/>
      <c r="I542" s="137"/>
      <c r="J542" s="51">
        <v>3.39E-2</v>
      </c>
    </row>
    <row r="543" spans="1:10" ht="19.95" customHeight="1" x14ac:dyDescent="0.25">
      <c r="A543" s="42" t="s">
        <v>338</v>
      </c>
      <c r="B543" s="40" t="s">
        <v>8</v>
      </c>
      <c r="C543" s="42" t="s">
        <v>220</v>
      </c>
      <c r="D543" s="42" t="s">
        <v>330</v>
      </c>
      <c r="E543" s="40" t="s">
        <v>337</v>
      </c>
      <c r="F543" s="40" t="s">
        <v>336</v>
      </c>
      <c r="G543" s="147" t="s">
        <v>335</v>
      </c>
      <c r="H543" s="146"/>
      <c r="I543" s="146"/>
      <c r="J543" s="40" t="s">
        <v>334</v>
      </c>
    </row>
    <row r="544" spans="1:10" ht="19.95" customHeight="1" x14ac:dyDescent="0.25">
      <c r="A544" s="41"/>
      <c r="B544" s="41"/>
      <c r="C544" s="41"/>
      <c r="D544" s="41"/>
      <c r="E544" s="41"/>
      <c r="F544" s="41"/>
      <c r="G544" s="41" t="s">
        <v>333</v>
      </c>
      <c r="H544" s="41" t="s">
        <v>332</v>
      </c>
      <c r="I544" s="41" t="s">
        <v>331</v>
      </c>
      <c r="J544" s="41"/>
    </row>
    <row r="545" spans="1:10" ht="49.95" customHeight="1" x14ac:dyDescent="0.25">
      <c r="A545" s="33" t="s">
        <v>330</v>
      </c>
      <c r="B545" s="34" t="s">
        <v>106</v>
      </c>
      <c r="C545" s="33" t="s">
        <v>329</v>
      </c>
      <c r="D545" s="33" t="s">
        <v>328</v>
      </c>
      <c r="E545" s="31">
        <v>1E-3</v>
      </c>
      <c r="F545" s="32" t="s">
        <v>327</v>
      </c>
      <c r="G545" s="34" t="s">
        <v>326</v>
      </c>
      <c r="H545" s="34" t="s">
        <v>325</v>
      </c>
      <c r="I545" s="34" t="s">
        <v>324</v>
      </c>
      <c r="J545" s="52">
        <v>0</v>
      </c>
    </row>
    <row r="546" spans="1:10" ht="19.95" customHeight="1" x14ac:dyDescent="0.25">
      <c r="A546" s="137"/>
      <c r="B546" s="137"/>
      <c r="C546" s="137"/>
      <c r="D546" s="137"/>
      <c r="E546" s="137"/>
      <c r="F546" s="137" t="s">
        <v>323</v>
      </c>
      <c r="G546" s="137"/>
      <c r="H546" s="137"/>
      <c r="I546" s="137"/>
      <c r="J546" s="51">
        <v>0</v>
      </c>
    </row>
    <row r="547" spans="1:10" x14ac:dyDescent="0.25">
      <c r="A547" s="29"/>
      <c r="B547" s="29"/>
      <c r="C547" s="29"/>
      <c r="D547" s="29"/>
      <c r="E547" s="29" t="s">
        <v>208</v>
      </c>
      <c r="F547" s="28">
        <v>6.0902112768152694</v>
      </c>
      <c r="G547" s="29" t="s">
        <v>207</v>
      </c>
      <c r="H547" s="28">
        <v>7.01</v>
      </c>
      <c r="I547" s="29" t="s">
        <v>206</v>
      </c>
      <c r="J547" s="28">
        <v>13.103089562068051</v>
      </c>
    </row>
    <row r="548" spans="1:10" x14ac:dyDescent="0.25">
      <c r="A548" s="29"/>
      <c r="B548" s="29"/>
      <c r="C548" s="29"/>
      <c r="D548" s="29"/>
      <c r="E548" s="29" t="s">
        <v>205</v>
      </c>
      <c r="F548" s="28">
        <v>19.399999999999999</v>
      </c>
      <c r="G548" s="29"/>
      <c r="H548" s="148" t="s">
        <v>204</v>
      </c>
      <c r="I548" s="148"/>
      <c r="J548" s="28">
        <v>94.31</v>
      </c>
    </row>
    <row r="549" spans="1:10" ht="30" customHeight="1" thickBot="1" x14ac:dyDescent="0.3">
      <c r="A549" s="22"/>
      <c r="B549" s="22"/>
      <c r="C549" s="22"/>
      <c r="D549" s="22"/>
      <c r="E549" s="22"/>
      <c r="F549" s="22"/>
      <c r="G549" s="22" t="s">
        <v>203</v>
      </c>
      <c r="H549" s="27">
        <v>1</v>
      </c>
      <c r="I549" s="22" t="s">
        <v>202</v>
      </c>
      <c r="J549" s="23">
        <f>'Orçamento Sintético '!I44</f>
        <v>94.3</v>
      </c>
    </row>
    <row r="550" spans="1:10" ht="1.05" customHeight="1" thickTop="1" x14ac:dyDescent="0.25">
      <c r="A550" s="26"/>
      <c r="B550" s="26"/>
      <c r="C550" s="26"/>
      <c r="D550" s="26"/>
      <c r="E550" s="26"/>
      <c r="F550" s="26"/>
      <c r="G550" s="26"/>
      <c r="H550" s="26"/>
      <c r="I550" s="26"/>
      <c r="J550" s="26"/>
    </row>
    <row r="551" spans="1:10" ht="18" customHeight="1" x14ac:dyDescent="0.25">
      <c r="A551" s="42" t="s">
        <v>140</v>
      </c>
      <c r="B551" s="40" t="s">
        <v>7</v>
      </c>
      <c r="C551" s="42" t="s">
        <v>8</v>
      </c>
      <c r="D551" s="42" t="s">
        <v>9</v>
      </c>
      <c r="E551" s="143" t="s">
        <v>216</v>
      </c>
      <c r="F551" s="143"/>
      <c r="G551" s="41" t="s">
        <v>10</v>
      </c>
      <c r="H551" s="40" t="s">
        <v>11</v>
      </c>
      <c r="I551" s="40" t="s">
        <v>12</v>
      </c>
      <c r="J551" s="40" t="s">
        <v>14</v>
      </c>
    </row>
    <row r="552" spans="1:10" ht="39" customHeight="1" x14ac:dyDescent="0.25">
      <c r="A552" s="38" t="s">
        <v>215</v>
      </c>
      <c r="B552" s="39" t="s">
        <v>141</v>
      </c>
      <c r="C552" s="38" t="s">
        <v>142</v>
      </c>
      <c r="D552" s="38" t="s">
        <v>143</v>
      </c>
      <c r="E552" s="153" t="s">
        <v>322</v>
      </c>
      <c r="F552" s="153"/>
      <c r="G552" s="37" t="s">
        <v>31</v>
      </c>
      <c r="H552" s="36">
        <v>1</v>
      </c>
      <c r="I552" s="35">
        <f>'Orçamento Sintético '!G45</f>
        <v>17.010000000000002</v>
      </c>
      <c r="J552" s="35">
        <f>I552</f>
        <v>17.010000000000002</v>
      </c>
    </row>
    <row r="553" spans="1:10" ht="24" customHeight="1" x14ac:dyDescent="0.25">
      <c r="A553" s="33" t="s">
        <v>212</v>
      </c>
      <c r="B553" s="34" t="s">
        <v>238</v>
      </c>
      <c r="C553" s="33" t="s">
        <v>29</v>
      </c>
      <c r="D553" s="33" t="s">
        <v>237</v>
      </c>
      <c r="E553" s="154" t="s">
        <v>209</v>
      </c>
      <c r="F553" s="154"/>
      <c r="G553" s="32" t="s">
        <v>97</v>
      </c>
      <c r="H553" s="31">
        <v>0.15</v>
      </c>
      <c r="I553" s="30">
        <v>21.47</v>
      </c>
      <c r="J553" s="30">
        <v>3.22</v>
      </c>
    </row>
    <row r="554" spans="1:10" ht="24" customHeight="1" x14ac:dyDescent="0.25">
      <c r="A554" s="33" t="s">
        <v>212</v>
      </c>
      <c r="B554" s="34" t="s">
        <v>321</v>
      </c>
      <c r="C554" s="33" t="s">
        <v>29</v>
      </c>
      <c r="D554" s="33" t="s">
        <v>320</v>
      </c>
      <c r="E554" s="154" t="s">
        <v>209</v>
      </c>
      <c r="F554" s="154"/>
      <c r="G554" s="32" t="s">
        <v>97</v>
      </c>
      <c r="H554" s="31">
        <v>0.18779999999999999</v>
      </c>
      <c r="I554" s="30">
        <v>31.8</v>
      </c>
      <c r="J554" s="30">
        <v>5.97</v>
      </c>
    </row>
    <row r="555" spans="1:10" ht="24" customHeight="1" x14ac:dyDescent="0.25">
      <c r="A555" s="49" t="s">
        <v>220</v>
      </c>
      <c r="B555" s="50" t="s">
        <v>319</v>
      </c>
      <c r="C555" s="49" t="s">
        <v>142</v>
      </c>
      <c r="D555" s="49" t="s">
        <v>318</v>
      </c>
      <c r="E555" s="155" t="s">
        <v>221</v>
      </c>
      <c r="F555" s="155"/>
      <c r="G555" s="48" t="s">
        <v>317</v>
      </c>
      <c r="H555" s="47">
        <v>0.1</v>
      </c>
      <c r="I555" s="46">
        <v>73.760000000000005</v>
      </c>
      <c r="J555" s="46">
        <v>7.37</v>
      </c>
    </row>
    <row r="556" spans="1:10" ht="24" customHeight="1" x14ac:dyDescent="0.25">
      <c r="A556" s="49" t="s">
        <v>220</v>
      </c>
      <c r="B556" s="50" t="s">
        <v>316</v>
      </c>
      <c r="C556" s="49" t="s">
        <v>29</v>
      </c>
      <c r="D556" s="49" t="s">
        <v>315</v>
      </c>
      <c r="E556" s="155" t="s">
        <v>221</v>
      </c>
      <c r="F556" s="155"/>
      <c r="G556" s="48" t="s">
        <v>302</v>
      </c>
      <c r="H556" s="47">
        <v>0.01</v>
      </c>
      <c r="I556" s="46">
        <v>46.95</v>
      </c>
      <c r="J556" s="46">
        <v>0.46</v>
      </c>
    </row>
    <row r="557" spans="1:10" x14ac:dyDescent="0.25">
      <c r="A557" s="29"/>
      <c r="B557" s="29"/>
      <c r="C557" s="29"/>
      <c r="D557" s="29"/>
      <c r="E557" s="29" t="s">
        <v>208</v>
      </c>
      <c r="F557" s="28">
        <v>2.8538229142458751</v>
      </c>
      <c r="G557" s="29" t="s">
        <v>207</v>
      </c>
      <c r="H557" s="28">
        <v>3.29</v>
      </c>
      <c r="I557" s="29" t="s">
        <v>206</v>
      </c>
      <c r="J557" s="28">
        <v>6.14</v>
      </c>
    </row>
    <row r="558" spans="1:10" x14ac:dyDescent="0.25">
      <c r="A558" s="29"/>
      <c r="B558" s="29"/>
      <c r="C558" s="29"/>
      <c r="D558" s="29"/>
      <c r="E558" s="29" t="s">
        <v>205</v>
      </c>
      <c r="F558" s="28">
        <v>4.4000000000000004</v>
      </c>
      <c r="G558" s="29"/>
      <c r="H558" s="148" t="s">
        <v>204</v>
      </c>
      <c r="I558" s="148"/>
      <c r="J558" s="28">
        <v>21.42</v>
      </c>
    </row>
    <row r="559" spans="1:10" ht="30" customHeight="1" thickBot="1" x14ac:dyDescent="0.3">
      <c r="A559" s="22"/>
      <c r="B559" s="22"/>
      <c r="C559" s="22"/>
      <c r="D559" s="22"/>
      <c r="E559" s="22"/>
      <c r="F559" s="22"/>
      <c r="G559" s="22" t="s">
        <v>203</v>
      </c>
      <c r="H559" s="27">
        <v>3.2</v>
      </c>
      <c r="I559" s="22" t="s">
        <v>202</v>
      </c>
      <c r="J559" s="23">
        <f>'Orçamento Sintético '!I45</f>
        <v>68.510000000000005</v>
      </c>
    </row>
    <row r="560" spans="1:10" ht="1.05" customHeight="1" thickTop="1" x14ac:dyDescent="0.25">
      <c r="A560" s="26"/>
      <c r="B560" s="26"/>
      <c r="C560" s="26"/>
      <c r="D560" s="26"/>
      <c r="E560" s="26"/>
      <c r="F560" s="26"/>
      <c r="G560" s="26"/>
      <c r="H560" s="26"/>
      <c r="I560" s="26"/>
      <c r="J560" s="26"/>
    </row>
    <row r="561" spans="1:10" ht="24" customHeight="1" x14ac:dyDescent="0.25">
      <c r="A561" s="44" t="s">
        <v>144</v>
      </c>
      <c r="B561" s="44"/>
      <c r="C561" s="44"/>
      <c r="D561" s="44" t="s">
        <v>145</v>
      </c>
      <c r="E561" s="44"/>
      <c r="F561" s="141"/>
      <c r="G561" s="141"/>
      <c r="H561" s="45"/>
      <c r="I561" s="44"/>
      <c r="J561" s="43">
        <f>'Orçamento Sintético '!I46</f>
        <v>433801.76</v>
      </c>
    </row>
    <row r="562" spans="1:10" ht="24" customHeight="1" x14ac:dyDescent="0.25">
      <c r="A562" s="44" t="s">
        <v>146</v>
      </c>
      <c r="B562" s="44"/>
      <c r="C562" s="44"/>
      <c r="D562" s="44" t="s">
        <v>147</v>
      </c>
      <c r="E562" s="44"/>
      <c r="F562" s="141"/>
      <c r="G562" s="141"/>
      <c r="H562" s="45"/>
      <c r="I562" s="44"/>
      <c r="J562" s="43">
        <f>'Orçamento Sintético '!I47</f>
        <v>247353.58</v>
      </c>
    </row>
    <row r="563" spans="1:10" ht="18" customHeight="1" x14ac:dyDescent="0.25">
      <c r="A563" s="42" t="s">
        <v>148</v>
      </c>
      <c r="B563" s="40" t="s">
        <v>7</v>
      </c>
      <c r="C563" s="42" t="s">
        <v>8</v>
      </c>
      <c r="D563" s="42" t="s">
        <v>9</v>
      </c>
      <c r="E563" s="143" t="s">
        <v>216</v>
      </c>
      <c r="F563" s="143"/>
      <c r="G563" s="41" t="s">
        <v>10</v>
      </c>
      <c r="H563" s="40" t="s">
        <v>11</v>
      </c>
      <c r="I563" s="40" t="s">
        <v>12</v>
      </c>
      <c r="J563" s="40" t="s">
        <v>14</v>
      </c>
    </row>
    <row r="564" spans="1:10" ht="52.05" customHeight="1" x14ac:dyDescent="0.25">
      <c r="A564" s="38" t="s">
        <v>215</v>
      </c>
      <c r="B564" s="39" t="s">
        <v>149</v>
      </c>
      <c r="C564" s="38" t="s">
        <v>20</v>
      </c>
      <c r="D564" s="38" t="s">
        <v>150</v>
      </c>
      <c r="E564" s="153" t="s">
        <v>209</v>
      </c>
      <c r="F564" s="153"/>
      <c r="G564" s="37" t="s">
        <v>103</v>
      </c>
      <c r="H564" s="36">
        <v>1</v>
      </c>
      <c r="I564" s="35">
        <f>'Orçamento Sintético '!G48</f>
        <v>215652.65</v>
      </c>
      <c r="J564" s="35">
        <f>I564</f>
        <v>215652.65</v>
      </c>
    </row>
    <row r="565" spans="1:10" ht="52.05" customHeight="1" x14ac:dyDescent="0.25">
      <c r="A565" s="49" t="s">
        <v>220</v>
      </c>
      <c r="B565" s="50" t="s">
        <v>314</v>
      </c>
      <c r="C565" s="49" t="s">
        <v>20</v>
      </c>
      <c r="D565" s="49" t="s">
        <v>313</v>
      </c>
      <c r="E565" s="155" t="s">
        <v>221</v>
      </c>
      <c r="F565" s="155"/>
      <c r="G565" s="48" t="s">
        <v>103</v>
      </c>
      <c r="H565" s="47">
        <v>1</v>
      </c>
      <c r="I565" s="46">
        <v>215652.87</v>
      </c>
      <c r="J565" s="46">
        <v>215652.87</v>
      </c>
    </row>
    <row r="566" spans="1:10" x14ac:dyDescent="0.25">
      <c r="A566" s="29"/>
      <c r="B566" s="29"/>
      <c r="C566" s="29"/>
      <c r="D566" s="29"/>
      <c r="E566" s="29" t="s">
        <v>208</v>
      </c>
      <c r="F566" s="28">
        <v>0</v>
      </c>
      <c r="G566" s="29" t="s">
        <v>207</v>
      </c>
      <c r="H566" s="28">
        <v>0</v>
      </c>
      <c r="I566" s="29" t="s">
        <v>206</v>
      </c>
      <c r="J566" s="28">
        <v>0</v>
      </c>
    </row>
    <row r="567" spans="1:10" x14ac:dyDescent="0.25">
      <c r="A567" s="29"/>
      <c r="B567" s="29"/>
      <c r="C567" s="29"/>
      <c r="D567" s="29"/>
      <c r="E567" s="29" t="s">
        <v>205</v>
      </c>
      <c r="F567" s="28">
        <v>31700.97</v>
      </c>
      <c r="G567" s="29"/>
      <c r="H567" s="148" t="s">
        <v>204</v>
      </c>
      <c r="I567" s="148"/>
      <c r="J567" s="28">
        <v>247353.84</v>
      </c>
    </row>
    <row r="568" spans="1:10" ht="30" customHeight="1" thickBot="1" x14ac:dyDescent="0.3">
      <c r="A568" s="22"/>
      <c r="B568" s="22"/>
      <c r="C568" s="22"/>
      <c r="D568" s="22"/>
      <c r="E568" s="22"/>
      <c r="F568" s="22"/>
      <c r="G568" s="22" t="s">
        <v>203</v>
      </c>
      <c r="H568" s="27">
        <v>1</v>
      </c>
      <c r="I568" s="22" t="s">
        <v>202</v>
      </c>
      <c r="J568" s="23">
        <f>'Orçamento Sintético '!I48</f>
        <v>247353.58</v>
      </c>
    </row>
    <row r="569" spans="1:10" ht="1.05" customHeight="1" thickTop="1" x14ac:dyDescent="0.25">
      <c r="A569" s="26"/>
      <c r="B569" s="26"/>
      <c r="C569" s="26"/>
      <c r="D569" s="26"/>
      <c r="E569" s="26"/>
      <c r="F569" s="26"/>
      <c r="G569" s="26"/>
      <c r="H569" s="26"/>
      <c r="I569" s="26"/>
      <c r="J569" s="26"/>
    </row>
    <row r="570" spans="1:10" ht="24" customHeight="1" x14ac:dyDescent="0.25">
      <c r="A570" s="44" t="s">
        <v>151</v>
      </c>
      <c r="B570" s="44"/>
      <c r="C570" s="44"/>
      <c r="D570" s="44" t="s">
        <v>152</v>
      </c>
      <c r="E570" s="44"/>
      <c r="F570" s="141"/>
      <c r="G570" s="141"/>
      <c r="H570" s="45"/>
      <c r="I570" s="44"/>
      <c r="J570" s="43">
        <f>'Orçamento Sintético '!I49</f>
        <v>186448.18000000002</v>
      </c>
    </row>
    <row r="571" spans="1:10" ht="18" customHeight="1" x14ac:dyDescent="0.25">
      <c r="A571" s="42" t="s">
        <v>153</v>
      </c>
      <c r="B571" s="40" t="s">
        <v>7</v>
      </c>
      <c r="C571" s="42" t="s">
        <v>8</v>
      </c>
      <c r="D571" s="42" t="s">
        <v>9</v>
      </c>
      <c r="E571" s="143" t="s">
        <v>216</v>
      </c>
      <c r="F571" s="143"/>
      <c r="G571" s="41" t="s">
        <v>10</v>
      </c>
      <c r="H571" s="40" t="s">
        <v>11</v>
      </c>
      <c r="I571" s="40" t="s">
        <v>12</v>
      </c>
      <c r="J571" s="40" t="s">
        <v>14</v>
      </c>
    </row>
    <row r="572" spans="1:10" ht="39" customHeight="1" x14ac:dyDescent="0.25">
      <c r="A572" s="38" t="s">
        <v>215</v>
      </c>
      <c r="B572" s="39" t="s">
        <v>101</v>
      </c>
      <c r="C572" s="38" t="s">
        <v>20</v>
      </c>
      <c r="D572" s="38" t="s">
        <v>102</v>
      </c>
      <c r="E572" s="153" t="s">
        <v>209</v>
      </c>
      <c r="F572" s="153"/>
      <c r="G572" s="37" t="s">
        <v>103</v>
      </c>
      <c r="H572" s="36">
        <v>1</v>
      </c>
      <c r="I572" s="35">
        <f>'Orçamento Sintético '!G50</f>
        <v>41599.949999999997</v>
      </c>
      <c r="J572" s="35">
        <f>I572</f>
        <v>41599.949999999997</v>
      </c>
    </row>
    <row r="573" spans="1:10" ht="39" customHeight="1" x14ac:dyDescent="0.25">
      <c r="A573" s="49" t="s">
        <v>220</v>
      </c>
      <c r="B573" s="50" t="s">
        <v>312</v>
      </c>
      <c r="C573" s="49" t="s">
        <v>20</v>
      </c>
      <c r="D573" s="49" t="s">
        <v>311</v>
      </c>
      <c r="E573" s="155" t="s">
        <v>221</v>
      </c>
      <c r="F573" s="155"/>
      <c r="G573" s="48" t="s">
        <v>103</v>
      </c>
      <c r="H573" s="47">
        <v>1</v>
      </c>
      <c r="I573" s="46">
        <v>41600</v>
      </c>
      <c r="J573" s="46">
        <v>41600</v>
      </c>
    </row>
    <row r="574" spans="1:10" x14ac:dyDescent="0.25">
      <c r="A574" s="29"/>
      <c r="B574" s="29"/>
      <c r="C574" s="29"/>
      <c r="D574" s="29"/>
      <c r="E574" s="29" t="s">
        <v>208</v>
      </c>
      <c r="F574" s="28">
        <v>0</v>
      </c>
      <c r="G574" s="29" t="s">
        <v>207</v>
      </c>
      <c r="H574" s="28">
        <v>0</v>
      </c>
      <c r="I574" s="29" t="s">
        <v>206</v>
      </c>
      <c r="J574" s="28">
        <v>0</v>
      </c>
    </row>
    <row r="575" spans="1:10" x14ac:dyDescent="0.25">
      <c r="A575" s="29"/>
      <c r="B575" s="29"/>
      <c r="C575" s="29"/>
      <c r="D575" s="29"/>
      <c r="E575" s="29" t="s">
        <v>205</v>
      </c>
      <c r="F575" s="28">
        <v>10778.56</v>
      </c>
      <c r="G575" s="29"/>
      <c r="H575" s="148" t="s">
        <v>204</v>
      </c>
      <c r="I575" s="148"/>
      <c r="J575" s="28">
        <v>52378.559999999998</v>
      </c>
    </row>
    <row r="576" spans="1:10" ht="30" customHeight="1" thickBot="1" x14ac:dyDescent="0.3">
      <c r="A576" s="22"/>
      <c r="B576" s="22"/>
      <c r="C576" s="22"/>
      <c r="D576" s="22"/>
      <c r="E576" s="22"/>
      <c r="F576" s="22"/>
      <c r="G576" s="22" t="s">
        <v>203</v>
      </c>
      <c r="H576" s="27">
        <v>1</v>
      </c>
      <c r="I576" s="22" t="s">
        <v>202</v>
      </c>
      <c r="J576" s="23">
        <f>'Orçamento Sintético '!I50</f>
        <v>52378.49</v>
      </c>
    </row>
    <row r="577" spans="1:10" ht="1.05" customHeight="1" thickTop="1" x14ac:dyDescent="0.25">
      <c r="A577" s="26"/>
      <c r="B577" s="26"/>
      <c r="C577" s="26"/>
      <c r="D577" s="26"/>
      <c r="E577" s="26"/>
      <c r="F577" s="26"/>
      <c r="G577" s="26"/>
      <c r="H577" s="26"/>
      <c r="I577" s="26"/>
      <c r="J577" s="26"/>
    </row>
    <row r="578" spans="1:10" ht="18" customHeight="1" x14ac:dyDescent="0.25">
      <c r="A578" s="42" t="s">
        <v>154</v>
      </c>
      <c r="B578" s="40" t="s">
        <v>7</v>
      </c>
      <c r="C578" s="42" t="s">
        <v>8</v>
      </c>
      <c r="D578" s="42" t="s">
        <v>9</v>
      </c>
      <c r="E578" s="143" t="s">
        <v>216</v>
      </c>
      <c r="F578" s="143"/>
      <c r="G578" s="41" t="s">
        <v>10</v>
      </c>
      <c r="H578" s="40" t="s">
        <v>11</v>
      </c>
      <c r="I578" s="40" t="s">
        <v>12</v>
      </c>
      <c r="J578" s="40" t="s">
        <v>14</v>
      </c>
    </row>
    <row r="579" spans="1:10" ht="39" customHeight="1" x14ac:dyDescent="0.25">
      <c r="A579" s="38" t="s">
        <v>215</v>
      </c>
      <c r="B579" s="39" t="s">
        <v>155</v>
      </c>
      <c r="C579" s="38" t="s">
        <v>20</v>
      </c>
      <c r="D579" s="38" t="s">
        <v>156</v>
      </c>
      <c r="E579" s="153" t="s">
        <v>250</v>
      </c>
      <c r="F579" s="153"/>
      <c r="G579" s="37" t="s">
        <v>103</v>
      </c>
      <c r="H579" s="36">
        <v>1</v>
      </c>
      <c r="I579" s="35">
        <f>'Orçamento Sintético '!G51</f>
        <v>25199.759999999998</v>
      </c>
      <c r="J579" s="35">
        <f>I579</f>
        <v>25199.759999999998</v>
      </c>
    </row>
    <row r="580" spans="1:10" ht="24" customHeight="1" x14ac:dyDescent="0.25">
      <c r="A580" s="33" t="s">
        <v>212</v>
      </c>
      <c r="B580" s="34" t="s">
        <v>226</v>
      </c>
      <c r="C580" s="33" t="s">
        <v>20</v>
      </c>
      <c r="D580" s="33" t="s">
        <v>225</v>
      </c>
      <c r="E580" s="154" t="s">
        <v>209</v>
      </c>
      <c r="F580" s="154"/>
      <c r="G580" s="32" t="s">
        <v>224</v>
      </c>
      <c r="H580" s="31">
        <v>15</v>
      </c>
      <c r="I580" s="30">
        <v>305.10000000000002</v>
      </c>
      <c r="J580" s="30">
        <v>4576.5</v>
      </c>
    </row>
    <row r="581" spans="1:10" ht="25.95" customHeight="1" x14ac:dyDescent="0.25">
      <c r="A581" s="33" t="s">
        <v>212</v>
      </c>
      <c r="B581" s="34" t="s">
        <v>310</v>
      </c>
      <c r="C581" s="33" t="s">
        <v>29</v>
      </c>
      <c r="D581" s="33" t="s">
        <v>309</v>
      </c>
      <c r="E581" s="154" t="s">
        <v>209</v>
      </c>
      <c r="F581" s="154"/>
      <c r="G581" s="32" t="s">
        <v>302</v>
      </c>
      <c r="H581" s="31">
        <v>6741.3</v>
      </c>
      <c r="I581" s="30">
        <v>0.04</v>
      </c>
      <c r="J581" s="30">
        <v>269.64999999999998</v>
      </c>
    </row>
    <row r="582" spans="1:10" ht="39" customHeight="1" x14ac:dyDescent="0.25">
      <c r="A582" s="33" t="s">
        <v>212</v>
      </c>
      <c r="B582" s="34" t="s">
        <v>288</v>
      </c>
      <c r="C582" s="33" t="s">
        <v>29</v>
      </c>
      <c r="D582" s="33" t="s">
        <v>287</v>
      </c>
      <c r="E582" s="154" t="s">
        <v>286</v>
      </c>
      <c r="F582" s="154"/>
      <c r="G582" s="32" t="s">
        <v>285</v>
      </c>
      <c r="H582" s="31">
        <v>972.16</v>
      </c>
      <c r="I582" s="30">
        <v>2.89</v>
      </c>
      <c r="J582" s="30">
        <v>2809.54</v>
      </c>
    </row>
    <row r="583" spans="1:10" ht="25.95" customHeight="1" x14ac:dyDescent="0.25">
      <c r="A583" s="33" t="s">
        <v>212</v>
      </c>
      <c r="B583" s="34" t="s">
        <v>280</v>
      </c>
      <c r="C583" s="33" t="s">
        <v>20</v>
      </c>
      <c r="D583" s="33" t="s">
        <v>279</v>
      </c>
      <c r="E583" s="154" t="s">
        <v>209</v>
      </c>
      <c r="F583" s="154"/>
      <c r="G583" s="32" t="s">
        <v>97</v>
      </c>
      <c r="H583" s="31">
        <v>62.585999999999999</v>
      </c>
      <c r="I583" s="30">
        <v>31.95</v>
      </c>
      <c r="J583" s="30">
        <v>1999.62</v>
      </c>
    </row>
    <row r="584" spans="1:10" ht="24" customHeight="1" x14ac:dyDescent="0.25">
      <c r="A584" s="33" t="s">
        <v>212</v>
      </c>
      <c r="B584" s="34" t="s">
        <v>278</v>
      </c>
      <c r="C584" s="33" t="s">
        <v>20</v>
      </c>
      <c r="D584" s="33" t="s">
        <v>277</v>
      </c>
      <c r="E584" s="154" t="s">
        <v>209</v>
      </c>
      <c r="F584" s="154"/>
      <c r="G584" s="32" t="s">
        <v>108</v>
      </c>
      <c r="H584" s="31">
        <v>30.93</v>
      </c>
      <c r="I584" s="30">
        <v>207.46</v>
      </c>
      <c r="J584" s="30">
        <v>6416.73</v>
      </c>
    </row>
    <row r="585" spans="1:10" ht="25.95" customHeight="1" x14ac:dyDescent="0.25">
      <c r="A585" s="33" t="s">
        <v>212</v>
      </c>
      <c r="B585" s="34" t="s">
        <v>276</v>
      </c>
      <c r="C585" s="33" t="s">
        <v>20</v>
      </c>
      <c r="D585" s="33" t="s">
        <v>275</v>
      </c>
      <c r="E585" s="154" t="s">
        <v>209</v>
      </c>
      <c r="F585" s="154"/>
      <c r="G585" s="32" t="s">
        <v>97</v>
      </c>
      <c r="H585" s="31">
        <v>30.93</v>
      </c>
      <c r="I585" s="30">
        <v>35.24</v>
      </c>
      <c r="J585" s="30">
        <v>1089.97</v>
      </c>
    </row>
    <row r="586" spans="1:10" ht="25.95" customHeight="1" x14ac:dyDescent="0.25">
      <c r="A586" s="49" t="s">
        <v>220</v>
      </c>
      <c r="B586" s="50" t="s">
        <v>308</v>
      </c>
      <c r="C586" s="49" t="s">
        <v>106</v>
      </c>
      <c r="D586" s="49" t="s">
        <v>307</v>
      </c>
      <c r="E586" s="155" t="s">
        <v>256</v>
      </c>
      <c r="F586" s="155"/>
      <c r="G586" s="48" t="s">
        <v>66</v>
      </c>
      <c r="H586" s="47">
        <v>30.25</v>
      </c>
      <c r="I586" s="46">
        <v>31.247299999999999</v>
      </c>
      <c r="J586" s="46">
        <v>945.23</v>
      </c>
    </row>
    <row r="587" spans="1:10" ht="25.95" customHeight="1" x14ac:dyDescent="0.25">
      <c r="A587" s="49" t="s">
        <v>220</v>
      </c>
      <c r="B587" s="50" t="s">
        <v>270</v>
      </c>
      <c r="C587" s="49" t="s">
        <v>106</v>
      </c>
      <c r="D587" s="49" t="s">
        <v>269</v>
      </c>
      <c r="E587" s="155" t="s">
        <v>256</v>
      </c>
      <c r="F587" s="155"/>
      <c r="G587" s="48" t="s">
        <v>66</v>
      </c>
      <c r="H587" s="47">
        <v>30.93</v>
      </c>
      <c r="I587" s="46">
        <v>99.488</v>
      </c>
      <c r="J587" s="46">
        <v>3077.16</v>
      </c>
    </row>
    <row r="588" spans="1:10" ht="25.95" customHeight="1" x14ac:dyDescent="0.25">
      <c r="A588" s="49" t="s">
        <v>220</v>
      </c>
      <c r="B588" s="50" t="s">
        <v>306</v>
      </c>
      <c r="C588" s="49" t="s">
        <v>106</v>
      </c>
      <c r="D588" s="49" t="s">
        <v>305</v>
      </c>
      <c r="E588" s="155" t="s">
        <v>256</v>
      </c>
      <c r="F588" s="155"/>
      <c r="G588" s="48" t="s">
        <v>66</v>
      </c>
      <c r="H588" s="47">
        <v>30.93</v>
      </c>
      <c r="I588" s="46">
        <v>26.701799999999999</v>
      </c>
      <c r="J588" s="46">
        <v>825.88</v>
      </c>
    </row>
    <row r="589" spans="1:10" ht="39" customHeight="1" x14ac:dyDescent="0.25">
      <c r="A589" s="49" t="s">
        <v>220</v>
      </c>
      <c r="B589" s="50" t="s">
        <v>268</v>
      </c>
      <c r="C589" s="49" t="s">
        <v>20</v>
      </c>
      <c r="D589" s="49" t="s">
        <v>267</v>
      </c>
      <c r="E589" s="155" t="s">
        <v>256</v>
      </c>
      <c r="F589" s="155"/>
      <c r="G589" s="48" t="s">
        <v>97</v>
      </c>
      <c r="H589" s="47">
        <v>30.93</v>
      </c>
      <c r="I589" s="46">
        <v>66.739999999999995</v>
      </c>
      <c r="J589" s="46">
        <v>2064.2600000000002</v>
      </c>
    </row>
    <row r="590" spans="1:10" ht="25.95" customHeight="1" x14ac:dyDescent="0.25">
      <c r="A590" s="49" t="s">
        <v>220</v>
      </c>
      <c r="B590" s="50" t="s">
        <v>266</v>
      </c>
      <c r="C590" s="49" t="s">
        <v>20</v>
      </c>
      <c r="D590" s="49" t="s">
        <v>265</v>
      </c>
      <c r="E590" s="155" t="s">
        <v>256</v>
      </c>
      <c r="F590" s="155"/>
      <c r="G590" s="48" t="s">
        <v>97</v>
      </c>
      <c r="H590" s="47">
        <v>30.93</v>
      </c>
      <c r="I590" s="46">
        <v>0.74</v>
      </c>
      <c r="J590" s="46">
        <v>22.88</v>
      </c>
    </row>
    <row r="591" spans="1:10" ht="25.95" customHeight="1" x14ac:dyDescent="0.25">
      <c r="A591" s="49" t="s">
        <v>220</v>
      </c>
      <c r="B591" s="50" t="s">
        <v>264</v>
      </c>
      <c r="C591" s="49" t="s">
        <v>20</v>
      </c>
      <c r="D591" s="49" t="s">
        <v>263</v>
      </c>
      <c r="E591" s="155" t="s">
        <v>256</v>
      </c>
      <c r="F591" s="155"/>
      <c r="G591" s="48" t="s">
        <v>97</v>
      </c>
      <c r="H591" s="47">
        <v>30.93</v>
      </c>
      <c r="I591" s="46">
        <v>1.34</v>
      </c>
      <c r="J591" s="46">
        <v>41.44</v>
      </c>
    </row>
    <row r="592" spans="1:10" ht="24" customHeight="1" x14ac:dyDescent="0.25">
      <c r="A592" s="49" t="s">
        <v>220</v>
      </c>
      <c r="B592" s="50" t="s">
        <v>262</v>
      </c>
      <c r="C592" s="49" t="s">
        <v>106</v>
      </c>
      <c r="D592" s="49" t="s">
        <v>261</v>
      </c>
      <c r="E592" s="155" t="s">
        <v>256</v>
      </c>
      <c r="F592" s="155"/>
      <c r="G592" s="48" t="s">
        <v>66</v>
      </c>
      <c r="H592" s="47">
        <v>30.93</v>
      </c>
      <c r="I592" s="46">
        <v>18.421900000000001</v>
      </c>
      <c r="J592" s="46">
        <v>569.78</v>
      </c>
    </row>
    <row r="593" spans="1:10" ht="25.95" customHeight="1" x14ac:dyDescent="0.25">
      <c r="A593" s="49" t="s">
        <v>220</v>
      </c>
      <c r="B593" s="50" t="s">
        <v>260</v>
      </c>
      <c r="C593" s="49" t="s">
        <v>20</v>
      </c>
      <c r="D593" s="49" t="s">
        <v>259</v>
      </c>
      <c r="E593" s="155" t="s">
        <v>256</v>
      </c>
      <c r="F593" s="155"/>
      <c r="G593" s="48" t="s">
        <v>97</v>
      </c>
      <c r="H593" s="47">
        <v>30.93</v>
      </c>
      <c r="I593" s="46">
        <v>1.43</v>
      </c>
      <c r="J593" s="46">
        <v>44.22</v>
      </c>
    </row>
    <row r="594" spans="1:10" ht="25.95" customHeight="1" x14ac:dyDescent="0.25">
      <c r="A594" s="49" t="s">
        <v>220</v>
      </c>
      <c r="B594" s="50" t="s">
        <v>258</v>
      </c>
      <c r="C594" s="49" t="s">
        <v>20</v>
      </c>
      <c r="D594" s="49" t="s">
        <v>257</v>
      </c>
      <c r="E594" s="155" t="s">
        <v>256</v>
      </c>
      <c r="F594" s="155"/>
      <c r="G594" s="48" t="s">
        <v>97</v>
      </c>
      <c r="H594" s="47">
        <v>30.93</v>
      </c>
      <c r="I594" s="46">
        <v>14.45</v>
      </c>
      <c r="J594" s="46">
        <v>446.93</v>
      </c>
    </row>
    <row r="595" spans="1:10" x14ac:dyDescent="0.25">
      <c r="A595" s="29"/>
      <c r="B595" s="29"/>
      <c r="C595" s="29"/>
      <c r="D595" s="29"/>
      <c r="E595" s="29" t="s">
        <v>208</v>
      </c>
      <c r="F595" s="28">
        <v>3271.0341622124101</v>
      </c>
      <c r="G595" s="29" t="s">
        <v>207</v>
      </c>
      <c r="H595" s="28">
        <v>3766.6</v>
      </c>
      <c r="I595" s="29" t="s">
        <v>206</v>
      </c>
      <c r="J595" s="28">
        <v>7037.63</v>
      </c>
    </row>
    <row r="596" spans="1:10" x14ac:dyDescent="0.25">
      <c r="A596" s="29"/>
      <c r="B596" s="29"/>
      <c r="C596" s="29"/>
      <c r="D596" s="29"/>
      <c r="E596" s="29" t="s">
        <v>205</v>
      </c>
      <c r="F596" s="28">
        <v>6529.26</v>
      </c>
      <c r="G596" s="29"/>
      <c r="H596" s="148" t="s">
        <v>204</v>
      </c>
      <c r="I596" s="148"/>
      <c r="J596" s="28">
        <v>31729.05</v>
      </c>
    </row>
    <row r="597" spans="1:10" ht="30" customHeight="1" thickBot="1" x14ac:dyDescent="0.3">
      <c r="A597" s="22"/>
      <c r="B597" s="22"/>
      <c r="C597" s="22"/>
      <c r="D597" s="22"/>
      <c r="E597" s="22"/>
      <c r="F597" s="22"/>
      <c r="G597" s="22" t="s">
        <v>203</v>
      </c>
      <c r="H597" s="27">
        <v>1</v>
      </c>
      <c r="I597" s="22" t="s">
        <v>202</v>
      </c>
      <c r="J597" s="23">
        <f>'Orçamento Sintético '!I51</f>
        <v>31729.01</v>
      </c>
    </row>
    <row r="598" spans="1:10" ht="1.05" customHeight="1" thickTop="1" x14ac:dyDescent="0.25">
      <c r="A598" s="26"/>
      <c r="B598" s="26"/>
      <c r="C598" s="26"/>
      <c r="D598" s="26"/>
      <c r="E598" s="26"/>
      <c r="F598" s="26"/>
      <c r="G598" s="26"/>
      <c r="H598" s="26"/>
      <c r="I598" s="26"/>
      <c r="J598" s="26"/>
    </row>
    <row r="599" spans="1:10" ht="18" customHeight="1" x14ac:dyDescent="0.25">
      <c r="A599" s="42" t="s">
        <v>157</v>
      </c>
      <c r="B599" s="40" t="s">
        <v>7</v>
      </c>
      <c r="C599" s="42" t="s">
        <v>8</v>
      </c>
      <c r="D599" s="42" t="s">
        <v>9</v>
      </c>
      <c r="E599" s="143" t="s">
        <v>216</v>
      </c>
      <c r="F599" s="143"/>
      <c r="G599" s="41" t="s">
        <v>10</v>
      </c>
      <c r="H599" s="40" t="s">
        <v>11</v>
      </c>
      <c r="I599" s="40" t="s">
        <v>12</v>
      </c>
      <c r="J599" s="40" t="s">
        <v>14</v>
      </c>
    </row>
    <row r="600" spans="1:10" ht="25.95" customHeight="1" x14ac:dyDescent="0.25">
      <c r="A600" s="38" t="s">
        <v>215</v>
      </c>
      <c r="B600" s="39" t="s">
        <v>158</v>
      </c>
      <c r="C600" s="38" t="s">
        <v>20</v>
      </c>
      <c r="D600" s="38" t="s">
        <v>159</v>
      </c>
      <c r="E600" s="153" t="s">
        <v>209</v>
      </c>
      <c r="F600" s="153"/>
      <c r="G600" s="37" t="s">
        <v>103</v>
      </c>
      <c r="H600" s="36">
        <v>1</v>
      </c>
      <c r="I600" s="35">
        <f>'Orçamento Sintético '!G52</f>
        <v>24669.39</v>
      </c>
      <c r="J600" s="35">
        <f>I600</f>
        <v>24669.39</v>
      </c>
    </row>
    <row r="601" spans="1:10" ht="24" customHeight="1" x14ac:dyDescent="0.25">
      <c r="A601" s="33" t="s">
        <v>212</v>
      </c>
      <c r="B601" s="34" t="s">
        <v>226</v>
      </c>
      <c r="C601" s="33" t="s">
        <v>20</v>
      </c>
      <c r="D601" s="33" t="s">
        <v>225</v>
      </c>
      <c r="E601" s="154" t="s">
        <v>209</v>
      </c>
      <c r="F601" s="154"/>
      <c r="G601" s="32" t="s">
        <v>224</v>
      </c>
      <c r="H601" s="31">
        <v>15.000959999999999</v>
      </c>
      <c r="I601" s="30">
        <v>305.10000000000002</v>
      </c>
      <c r="J601" s="30">
        <v>4576.79</v>
      </c>
    </row>
    <row r="602" spans="1:10" ht="25.95" customHeight="1" x14ac:dyDescent="0.25">
      <c r="A602" s="33" t="s">
        <v>212</v>
      </c>
      <c r="B602" s="34" t="s">
        <v>280</v>
      </c>
      <c r="C602" s="33" t="s">
        <v>20</v>
      </c>
      <c r="D602" s="33" t="s">
        <v>279</v>
      </c>
      <c r="E602" s="154" t="s">
        <v>209</v>
      </c>
      <c r="F602" s="154"/>
      <c r="G602" s="32" t="s">
        <v>97</v>
      </c>
      <c r="H602" s="31">
        <v>61.87</v>
      </c>
      <c r="I602" s="30">
        <v>31.95</v>
      </c>
      <c r="J602" s="30">
        <v>1976.74</v>
      </c>
    </row>
    <row r="603" spans="1:10" ht="24" customHeight="1" x14ac:dyDescent="0.25">
      <c r="A603" s="33" t="s">
        <v>212</v>
      </c>
      <c r="B603" s="34" t="s">
        <v>278</v>
      </c>
      <c r="C603" s="33" t="s">
        <v>20</v>
      </c>
      <c r="D603" s="33" t="s">
        <v>277</v>
      </c>
      <c r="E603" s="154" t="s">
        <v>209</v>
      </c>
      <c r="F603" s="154"/>
      <c r="G603" s="32" t="s">
        <v>108</v>
      </c>
      <c r="H603" s="31">
        <v>30.93</v>
      </c>
      <c r="I603" s="30">
        <v>207.46</v>
      </c>
      <c r="J603" s="30">
        <v>6416.73</v>
      </c>
    </row>
    <row r="604" spans="1:10" ht="25.95" customHeight="1" x14ac:dyDescent="0.25">
      <c r="A604" s="33" t="s">
        <v>212</v>
      </c>
      <c r="B604" s="34" t="s">
        <v>276</v>
      </c>
      <c r="C604" s="33" t="s">
        <v>20</v>
      </c>
      <c r="D604" s="33" t="s">
        <v>275</v>
      </c>
      <c r="E604" s="154" t="s">
        <v>209</v>
      </c>
      <c r="F604" s="154"/>
      <c r="G604" s="32" t="s">
        <v>97</v>
      </c>
      <c r="H604" s="31">
        <v>30.93</v>
      </c>
      <c r="I604" s="30">
        <v>35.24</v>
      </c>
      <c r="J604" s="30">
        <v>1089.97</v>
      </c>
    </row>
    <row r="605" spans="1:10" ht="25.95" customHeight="1" x14ac:dyDescent="0.25">
      <c r="A605" s="49" t="s">
        <v>220</v>
      </c>
      <c r="B605" s="50" t="s">
        <v>270</v>
      </c>
      <c r="C605" s="49" t="s">
        <v>106</v>
      </c>
      <c r="D605" s="49" t="s">
        <v>269</v>
      </c>
      <c r="E605" s="155" t="s">
        <v>256</v>
      </c>
      <c r="F605" s="155"/>
      <c r="G605" s="48" t="s">
        <v>66</v>
      </c>
      <c r="H605" s="47">
        <v>30.93</v>
      </c>
      <c r="I605" s="46">
        <v>99.488</v>
      </c>
      <c r="J605" s="46">
        <v>3077.16</v>
      </c>
    </row>
    <row r="606" spans="1:10" ht="39" customHeight="1" x14ac:dyDescent="0.25">
      <c r="A606" s="49" t="s">
        <v>220</v>
      </c>
      <c r="B606" s="50" t="s">
        <v>268</v>
      </c>
      <c r="C606" s="49" t="s">
        <v>20</v>
      </c>
      <c r="D606" s="49" t="s">
        <v>267</v>
      </c>
      <c r="E606" s="155" t="s">
        <v>256</v>
      </c>
      <c r="F606" s="155"/>
      <c r="G606" s="48" t="s">
        <v>97</v>
      </c>
      <c r="H606" s="47">
        <v>30.93</v>
      </c>
      <c r="I606" s="46">
        <v>66.739999999999995</v>
      </c>
      <c r="J606" s="46">
        <v>2064.2600000000002</v>
      </c>
    </row>
    <row r="607" spans="1:10" ht="25.95" customHeight="1" x14ac:dyDescent="0.25">
      <c r="A607" s="49" t="s">
        <v>220</v>
      </c>
      <c r="B607" s="50" t="s">
        <v>266</v>
      </c>
      <c r="C607" s="49" t="s">
        <v>20</v>
      </c>
      <c r="D607" s="49" t="s">
        <v>265</v>
      </c>
      <c r="E607" s="155" t="s">
        <v>256</v>
      </c>
      <c r="F607" s="155"/>
      <c r="G607" s="48" t="s">
        <v>97</v>
      </c>
      <c r="H607" s="47">
        <v>30.96</v>
      </c>
      <c r="I607" s="46">
        <v>0.74</v>
      </c>
      <c r="J607" s="46">
        <v>22.91</v>
      </c>
    </row>
    <row r="608" spans="1:10" ht="25.95" customHeight="1" x14ac:dyDescent="0.25">
      <c r="A608" s="49" t="s">
        <v>220</v>
      </c>
      <c r="B608" s="50" t="s">
        <v>264</v>
      </c>
      <c r="C608" s="49" t="s">
        <v>20</v>
      </c>
      <c r="D608" s="49" t="s">
        <v>263</v>
      </c>
      <c r="E608" s="155" t="s">
        <v>256</v>
      </c>
      <c r="F608" s="155"/>
      <c r="G608" s="48" t="s">
        <v>97</v>
      </c>
      <c r="H608" s="47">
        <v>30.96</v>
      </c>
      <c r="I608" s="46">
        <v>1.34</v>
      </c>
      <c r="J608" s="46">
        <v>41.48</v>
      </c>
    </row>
    <row r="609" spans="1:10" ht="24" customHeight="1" x14ac:dyDescent="0.25">
      <c r="A609" s="49" t="s">
        <v>220</v>
      </c>
      <c r="B609" s="50" t="s">
        <v>262</v>
      </c>
      <c r="C609" s="49" t="s">
        <v>106</v>
      </c>
      <c r="D609" s="49" t="s">
        <v>261</v>
      </c>
      <c r="E609" s="155" t="s">
        <v>256</v>
      </c>
      <c r="F609" s="155"/>
      <c r="G609" s="48" t="s">
        <v>66</v>
      </c>
      <c r="H609" s="47">
        <v>30.96</v>
      </c>
      <c r="I609" s="46">
        <v>18.421900000000001</v>
      </c>
      <c r="J609" s="46">
        <v>570.34</v>
      </c>
    </row>
    <row r="610" spans="1:10" ht="25.95" customHeight="1" x14ac:dyDescent="0.25">
      <c r="A610" s="49" t="s">
        <v>220</v>
      </c>
      <c r="B610" s="50" t="s">
        <v>260</v>
      </c>
      <c r="C610" s="49" t="s">
        <v>20</v>
      </c>
      <c r="D610" s="49" t="s">
        <v>259</v>
      </c>
      <c r="E610" s="155" t="s">
        <v>256</v>
      </c>
      <c r="F610" s="155"/>
      <c r="G610" s="48" t="s">
        <v>97</v>
      </c>
      <c r="H610" s="47">
        <v>30.96</v>
      </c>
      <c r="I610" s="46">
        <v>1.43</v>
      </c>
      <c r="J610" s="46">
        <v>44.27</v>
      </c>
    </row>
    <row r="611" spans="1:10" ht="25.95" customHeight="1" x14ac:dyDescent="0.25">
      <c r="A611" s="49" t="s">
        <v>220</v>
      </c>
      <c r="B611" s="50" t="s">
        <v>258</v>
      </c>
      <c r="C611" s="49" t="s">
        <v>20</v>
      </c>
      <c r="D611" s="49" t="s">
        <v>257</v>
      </c>
      <c r="E611" s="155" t="s">
        <v>256</v>
      </c>
      <c r="F611" s="155"/>
      <c r="G611" s="48" t="s">
        <v>97</v>
      </c>
      <c r="H611" s="47">
        <v>30.96</v>
      </c>
      <c r="I611" s="46">
        <v>14.45</v>
      </c>
      <c r="J611" s="46">
        <v>447.37</v>
      </c>
    </row>
    <row r="612" spans="1:10" ht="24" customHeight="1" x14ac:dyDescent="0.25">
      <c r="A612" s="49" t="s">
        <v>220</v>
      </c>
      <c r="B612" s="50" t="s">
        <v>304</v>
      </c>
      <c r="C612" s="49" t="s">
        <v>29</v>
      </c>
      <c r="D612" s="49" t="s">
        <v>303</v>
      </c>
      <c r="E612" s="155" t="s">
        <v>221</v>
      </c>
      <c r="F612" s="155"/>
      <c r="G612" s="48" t="s">
        <v>302</v>
      </c>
      <c r="H612" s="47">
        <v>70</v>
      </c>
      <c r="I612" s="46">
        <v>62.02</v>
      </c>
      <c r="J612" s="46">
        <v>4341.3999999999996</v>
      </c>
    </row>
    <row r="613" spans="1:10" x14ac:dyDescent="0.25">
      <c r="A613" s="29"/>
      <c r="B613" s="29"/>
      <c r="C613" s="29"/>
      <c r="D613" s="29"/>
      <c r="E613" s="29" t="s">
        <v>208</v>
      </c>
      <c r="F613" s="28">
        <v>2982.4448059493375</v>
      </c>
      <c r="G613" s="29" t="s">
        <v>207</v>
      </c>
      <c r="H613" s="28">
        <v>3434.29</v>
      </c>
      <c r="I613" s="29" t="s">
        <v>206</v>
      </c>
      <c r="J613" s="28">
        <v>6416.73</v>
      </c>
    </row>
    <row r="614" spans="1:10" x14ac:dyDescent="0.25">
      <c r="A614" s="29"/>
      <c r="B614" s="29"/>
      <c r="C614" s="29"/>
      <c r="D614" s="29"/>
      <c r="E614" s="29" t="s">
        <v>205</v>
      </c>
      <c r="F614" s="28">
        <v>6391.84</v>
      </c>
      <c r="G614" s="29"/>
      <c r="H614" s="148" t="s">
        <v>204</v>
      </c>
      <c r="I614" s="148"/>
      <c r="J614" s="28">
        <v>31061.26</v>
      </c>
    </row>
    <row r="615" spans="1:10" ht="30" customHeight="1" thickBot="1" x14ac:dyDescent="0.3">
      <c r="A615" s="22"/>
      <c r="B615" s="22"/>
      <c r="C615" s="22"/>
      <c r="D615" s="22"/>
      <c r="E615" s="22"/>
      <c r="F615" s="22"/>
      <c r="G615" s="22" t="s">
        <v>203</v>
      </c>
      <c r="H615" s="27">
        <v>1</v>
      </c>
      <c r="I615" s="22" t="s">
        <v>202</v>
      </c>
      <c r="J615" s="23">
        <f>'Orçamento Sintético '!I52</f>
        <v>31061.22</v>
      </c>
    </row>
    <row r="616" spans="1:10" ht="1.05" customHeight="1" thickTop="1" x14ac:dyDescent="0.25">
      <c r="A616" s="26"/>
      <c r="B616" s="26"/>
      <c r="C616" s="26"/>
      <c r="D616" s="26"/>
      <c r="E616" s="26"/>
      <c r="F616" s="26"/>
      <c r="G616" s="26"/>
      <c r="H616" s="26"/>
      <c r="I616" s="26"/>
      <c r="J616" s="26"/>
    </row>
    <row r="617" spans="1:10" ht="18" customHeight="1" x14ac:dyDescent="0.25">
      <c r="A617" s="42" t="s">
        <v>160</v>
      </c>
      <c r="B617" s="40" t="s">
        <v>7</v>
      </c>
      <c r="C617" s="42" t="s">
        <v>8</v>
      </c>
      <c r="D617" s="42" t="s">
        <v>9</v>
      </c>
      <c r="E617" s="143" t="s">
        <v>216</v>
      </c>
      <c r="F617" s="143"/>
      <c r="G617" s="41" t="s">
        <v>10</v>
      </c>
      <c r="H617" s="40" t="s">
        <v>11</v>
      </c>
      <c r="I617" s="40" t="s">
        <v>12</v>
      </c>
      <c r="J617" s="40" t="s">
        <v>14</v>
      </c>
    </row>
    <row r="618" spans="1:10" ht="24" customHeight="1" x14ac:dyDescent="0.25">
      <c r="A618" s="38" t="s">
        <v>215</v>
      </c>
      <c r="B618" s="39" t="s">
        <v>161</v>
      </c>
      <c r="C618" s="38" t="s">
        <v>20</v>
      </c>
      <c r="D618" s="38" t="s">
        <v>162</v>
      </c>
      <c r="E618" s="153" t="s">
        <v>209</v>
      </c>
      <c r="F618" s="153"/>
      <c r="G618" s="37" t="s">
        <v>103</v>
      </c>
      <c r="H618" s="36">
        <v>1</v>
      </c>
      <c r="I618" s="35">
        <f>'Orçamento Sintético '!G53</f>
        <v>31251.07</v>
      </c>
      <c r="J618" s="35">
        <f>I618</f>
        <v>31251.07</v>
      </c>
    </row>
    <row r="619" spans="1:10" ht="24" customHeight="1" x14ac:dyDescent="0.25">
      <c r="A619" s="33" t="s">
        <v>212</v>
      </c>
      <c r="B619" s="34" t="s">
        <v>226</v>
      </c>
      <c r="C619" s="33" t="s">
        <v>20</v>
      </c>
      <c r="D619" s="33" t="s">
        <v>225</v>
      </c>
      <c r="E619" s="154" t="s">
        <v>209</v>
      </c>
      <c r="F619" s="154"/>
      <c r="G619" s="32" t="s">
        <v>224</v>
      </c>
      <c r="H619" s="31">
        <v>15</v>
      </c>
      <c r="I619" s="30">
        <v>305.10000000000002</v>
      </c>
      <c r="J619" s="30">
        <v>4576.5</v>
      </c>
    </row>
    <row r="620" spans="1:10" ht="39" customHeight="1" x14ac:dyDescent="0.25">
      <c r="A620" s="33" t="s">
        <v>212</v>
      </c>
      <c r="B620" s="34" t="s">
        <v>301</v>
      </c>
      <c r="C620" s="33" t="s">
        <v>29</v>
      </c>
      <c r="D620" s="33" t="s">
        <v>300</v>
      </c>
      <c r="E620" s="154" t="s">
        <v>231</v>
      </c>
      <c r="F620" s="154"/>
      <c r="G620" s="32" t="s">
        <v>97</v>
      </c>
      <c r="H620" s="31">
        <v>30.93</v>
      </c>
      <c r="I620" s="30">
        <v>0.78</v>
      </c>
      <c r="J620" s="30">
        <v>24.12</v>
      </c>
    </row>
    <row r="621" spans="1:10" ht="39" customHeight="1" x14ac:dyDescent="0.25">
      <c r="A621" s="33" t="s">
        <v>212</v>
      </c>
      <c r="B621" s="34" t="s">
        <v>299</v>
      </c>
      <c r="C621" s="33" t="s">
        <v>29</v>
      </c>
      <c r="D621" s="33" t="s">
        <v>298</v>
      </c>
      <c r="E621" s="154" t="s">
        <v>231</v>
      </c>
      <c r="F621" s="154"/>
      <c r="G621" s="32" t="s">
        <v>97</v>
      </c>
      <c r="H621" s="31">
        <v>30.93</v>
      </c>
      <c r="I621" s="30">
        <v>111.61</v>
      </c>
      <c r="J621" s="30">
        <v>3452.09</v>
      </c>
    </row>
    <row r="622" spans="1:10" ht="39" customHeight="1" x14ac:dyDescent="0.25">
      <c r="A622" s="33" t="s">
        <v>212</v>
      </c>
      <c r="B622" s="34" t="s">
        <v>297</v>
      </c>
      <c r="C622" s="33" t="s">
        <v>29</v>
      </c>
      <c r="D622" s="33" t="s">
        <v>296</v>
      </c>
      <c r="E622" s="154" t="s">
        <v>231</v>
      </c>
      <c r="F622" s="154"/>
      <c r="G622" s="32" t="s">
        <v>234</v>
      </c>
      <c r="H622" s="31">
        <v>24</v>
      </c>
      <c r="I622" s="30">
        <v>206.32</v>
      </c>
      <c r="J622" s="30">
        <v>4951.68</v>
      </c>
    </row>
    <row r="623" spans="1:10" ht="25.95" customHeight="1" x14ac:dyDescent="0.25">
      <c r="A623" s="33" t="s">
        <v>212</v>
      </c>
      <c r="B623" s="34" t="s">
        <v>280</v>
      </c>
      <c r="C623" s="33" t="s">
        <v>20</v>
      </c>
      <c r="D623" s="33" t="s">
        <v>279</v>
      </c>
      <c r="E623" s="154" t="s">
        <v>209</v>
      </c>
      <c r="F623" s="154"/>
      <c r="G623" s="32" t="s">
        <v>97</v>
      </c>
      <c r="H623" s="31">
        <v>61.925899999999999</v>
      </c>
      <c r="I623" s="30">
        <v>31.95</v>
      </c>
      <c r="J623" s="30">
        <v>1978.53</v>
      </c>
    </row>
    <row r="624" spans="1:10" ht="24" customHeight="1" x14ac:dyDescent="0.25">
      <c r="A624" s="33" t="s">
        <v>212</v>
      </c>
      <c r="B624" s="34" t="s">
        <v>278</v>
      </c>
      <c r="C624" s="33" t="s">
        <v>20</v>
      </c>
      <c r="D624" s="33" t="s">
        <v>277</v>
      </c>
      <c r="E624" s="154" t="s">
        <v>209</v>
      </c>
      <c r="F624" s="154"/>
      <c r="G624" s="32" t="s">
        <v>108</v>
      </c>
      <c r="H624" s="31">
        <v>30.93</v>
      </c>
      <c r="I624" s="30">
        <v>207.46</v>
      </c>
      <c r="J624" s="30">
        <v>6416.73</v>
      </c>
    </row>
    <row r="625" spans="1:10" ht="25.95" customHeight="1" x14ac:dyDescent="0.25">
      <c r="A625" s="33" t="s">
        <v>212</v>
      </c>
      <c r="B625" s="34" t="s">
        <v>276</v>
      </c>
      <c r="C625" s="33" t="s">
        <v>20</v>
      </c>
      <c r="D625" s="33" t="s">
        <v>275</v>
      </c>
      <c r="E625" s="154" t="s">
        <v>209</v>
      </c>
      <c r="F625" s="154"/>
      <c r="G625" s="32" t="s">
        <v>97</v>
      </c>
      <c r="H625" s="31">
        <v>30.93</v>
      </c>
      <c r="I625" s="30">
        <v>35.24</v>
      </c>
      <c r="J625" s="30">
        <v>1089.97</v>
      </c>
    </row>
    <row r="626" spans="1:10" ht="52.05" customHeight="1" x14ac:dyDescent="0.25">
      <c r="A626" s="49" t="s">
        <v>220</v>
      </c>
      <c r="B626" s="50" t="s">
        <v>295</v>
      </c>
      <c r="C626" s="49" t="s">
        <v>29</v>
      </c>
      <c r="D626" s="49" t="s">
        <v>294</v>
      </c>
      <c r="E626" s="155" t="s">
        <v>256</v>
      </c>
      <c r="F626" s="155"/>
      <c r="G626" s="48" t="s">
        <v>66</v>
      </c>
      <c r="H626" s="47">
        <v>1</v>
      </c>
      <c r="I626" s="46">
        <v>1219.72</v>
      </c>
      <c r="J626" s="46">
        <v>1219.72</v>
      </c>
    </row>
    <row r="627" spans="1:10" ht="39" customHeight="1" x14ac:dyDescent="0.25">
      <c r="A627" s="49" t="s">
        <v>220</v>
      </c>
      <c r="B627" s="50" t="s">
        <v>293</v>
      </c>
      <c r="C627" s="49" t="s">
        <v>29</v>
      </c>
      <c r="D627" s="49" t="s">
        <v>292</v>
      </c>
      <c r="E627" s="155" t="s">
        <v>221</v>
      </c>
      <c r="F627" s="155"/>
      <c r="G627" s="48" t="s">
        <v>243</v>
      </c>
      <c r="H627" s="47">
        <v>5</v>
      </c>
      <c r="I627" s="46">
        <v>107</v>
      </c>
      <c r="J627" s="46">
        <v>535</v>
      </c>
    </row>
    <row r="628" spans="1:10" ht="25.95" customHeight="1" x14ac:dyDescent="0.25">
      <c r="A628" s="49" t="s">
        <v>220</v>
      </c>
      <c r="B628" s="50" t="s">
        <v>270</v>
      </c>
      <c r="C628" s="49" t="s">
        <v>106</v>
      </c>
      <c r="D628" s="49" t="s">
        <v>269</v>
      </c>
      <c r="E628" s="155" t="s">
        <v>256</v>
      </c>
      <c r="F628" s="155"/>
      <c r="G628" s="48" t="s">
        <v>66</v>
      </c>
      <c r="H628" s="47">
        <v>30.93</v>
      </c>
      <c r="I628" s="46">
        <v>99.488</v>
      </c>
      <c r="J628" s="46">
        <v>3077.16</v>
      </c>
    </row>
    <row r="629" spans="1:10" ht="39" customHeight="1" x14ac:dyDescent="0.25">
      <c r="A629" s="49" t="s">
        <v>220</v>
      </c>
      <c r="B629" s="50" t="s">
        <v>268</v>
      </c>
      <c r="C629" s="49" t="s">
        <v>20</v>
      </c>
      <c r="D629" s="49" t="s">
        <v>267</v>
      </c>
      <c r="E629" s="155" t="s">
        <v>256</v>
      </c>
      <c r="F629" s="155"/>
      <c r="G629" s="48" t="s">
        <v>97</v>
      </c>
      <c r="H629" s="47">
        <v>30.93</v>
      </c>
      <c r="I629" s="46">
        <v>66.739999999999995</v>
      </c>
      <c r="J629" s="46">
        <v>2064.2600000000002</v>
      </c>
    </row>
    <row r="630" spans="1:10" ht="25.95" customHeight="1" x14ac:dyDescent="0.25">
      <c r="A630" s="49" t="s">
        <v>220</v>
      </c>
      <c r="B630" s="50" t="s">
        <v>266</v>
      </c>
      <c r="C630" s="49" t="s">
        <v>20</v>
      </c>
      <c r="D630" s="49" t="s">
        <v>265</v>
      </c>
      <c r="E630" s="155" t="s">
        <v>256</v>
      </c>
      <c r="F630" s="155"/>
      <c r="G630" s="48" t="s">
        <v>97</v>
      </c>
      <c r="H630" s="47">
        <v>30.93</v>
      </c>
      <c r="I630" s="46">
        <v>0.74</v>
      </c>
      <c r="J630" s="46">
        <v>22.88</v>
      </c>
    </row>
    <row r="631" spans="1:10" ht="25.95" customHeight="1" x14ac:dyDescent="0.25">
      <c r="A631" s="49" t="s">
        <v>220</v>
      </c>
      <c r="B631" s="50" t="s">
        <v>264</v>
      </c>
      <c r="C631" s="49" t="s">
        <v>20</v>
      </c>
      <c r="D631" s="49" t="s">
        <v>263</v>
      </c>
      <c r="E631" s="155" t="s">
        <v>256</v>
      </c>
      <c r="F631" s="155"/>
      <c r="G631" s="48" t="s">
        <v>97</v>
      </c>
      <c r="H631" s="47">
        <v>30.93</v>
      </c>
      <c r="I631" s="46">
        <v>1.34</v>
      </c>
      <c r="J631" s="46">
        <v>41.44</v>
      </c>
    </row>
    <row r="632" spans="1:10" ht="24" customHeight="1" x14ac:dyDescent="0.25">
      <c r="A632" s="49" t="s">
        <v>220</v>
      </c>
      <c r="B632" s="50" t="s">
        <v>262</v>
      </c>
      <c r="C632" s="49" t="s">
        <v>106</v>
      </c>
      <c r="D632" s="49" t="s">
        <v>261</v>
      </c>
      <c r="E632" s="155" t="s">
        <v>256</v>
      </c>
      <c r="F632" s="155"/>
      <c r="G632" s="48" t="s">
        <v>66</v>
      </c>
      <c r="H632" s="47">
        <v>30.93</v>
      </c>
      <c r="I632" s="46">
        <v>18.421900000000001</v>
      </c>
      <c r="J632" s="46">
        <v>569.78</v>
      </c>
    </row>
    <row r="633" spans="1:10" ht="25.95" customHeight="1" x14ac:dyDescent="0.25">
      <c r="A633" s="49" t="s">
        <v>220</v>
      </c>
      <c r="B633" s="50" t="s">
        <v>260</v>
      </c>
      <c r="C633" s="49" t="s">
        <v>20</v>
      </c>
      <c r="D633" s="49" t="s">
        <v>259</v>
      </c>
      <c r="E633" s="155" t="s">
        <v>256</v>
      </c>
      <c r="F633" s="155"/>
      <c r="G633" s="48" t="s">
        <v>97</v>
      </c>
      <c r="H633" s="47">
        <v>30.93</v>
      </c>
      <c r="I633" s="46">
        <v>1.43</v>
      </c>
      <c r="J633" s="46">
        <v>44.22</v>
      </c>
    </row>
    <row r="634" spans="1:10" ht="25.95" customHeight="1" x14ac:dyDescent="0.25">
      <c r="A634" s="49" t="s">
        <v>220</v>
      </c>
      <c r="B634" s="50" t="s">
        <v>258</v>
      </c>
      <c r="C634" s="49" t="s">
        <v>20</v>
      </c>
      <c r="D634" s="49" t="s">
        <v>257</v>
      </c>
      <c r="E634" s="155" t="s">
        <v>256</v>
      </c>
      <c r="F634" s="155"/>
      <c r="G634" s="48" t="s">
        <v>97</v>
      </c>
      <c r="H634" s="47">
        <v>30.93</v>
      </c>
      <c r="I634" s="46">
        <v>14.45</v>
      </c>
      <c r="J634" s="46">
        <v>446.93</v>
      </c>
    </row>
    <row r="635" spans="1:10" ht="64.95" customHeight="1" x14ac:dyDescent="0.25">
      <c r="A635" s="49" t="s">
        <v>220</v>
      </c>
      <c r="B635" s="50" t="s">
        <v>291</v>
      </c>
      <c r="C635" s="49" t="s">
        <v>29</v>
      </c>
      <c r="D635" s="49" t="s">
        <v>290</v>
      </c>
      <c r="E635" s="155" t="s">
        <v>256</v>
      </c>
      <c r="F635" s="155"/>
      <c r="G635" s="48" t="s">
        <v>289</v>
      </c>
      <c r="H635" s="47">
        <v>12</v>
      </c>
      <c r="I635" s="46">
        <v>20</v>
      </c>
      <c r="J635" s="46">
        <v>240</v>
      </c>
    </row>
    <row r="636" spans="1:10" ht="25.95" customHeight="1" x14ac:dyDescent="0.25">
      <c r="A636" s="49" t="s">
        <v>220</v>
      </c>
      <c r="B636" s="50" t="s">
        <v>245</v>
      </c>
      <c r="C636" s="49" t="s">
        <v>29</v>
      </c>
      <c r="D636" s="49" t="s">
        <v>244</v>
      </c>
      <c r="E636" s="155" t="s">
        <v>221</v>
      </c>
      <c r="F636" s="155"/>
      <c r="G636" s="48" t="s">
        <v>243</v>
      </c>
      <c r="H636" s="47">
        <v>15</v>
      </c>
      <c r="I636" s="46">
        <v>33.340000000000003</v>
      </c>
      <c r="J636" s="46">
        <v>500.1</v>
      </c>
    </row>
    <row r="637" spans="1:10" x14ac:dyDescent="0.25">
      <c r="A637" s="29"/>
      <c r="B637" s="29"/>
      <c r="C637" s="29"/>
      <c r="D637" s="29"/>
      <c r="E637" s="29" t="s">
        <v>208</v>
      </c>
      <c r="F637" s="28">
        <v>3261.4315593771789</v>
      </c>
      <c r="G637" s="29" t="s">
        <v>207</v>
      </c>
      <c r="H637" s="28">
        <v>3755.54</v>
      </c>
      <c r="I637" s="29" t="s">
        <v>206</v>
      </c>
      <c r="J637" s="28">
        <v>7016.97</v>
      </c>
    </row>
    <row r="638" spans="1:10" x14ac:dyDescent="0.25">
      <c r="A638" s="29"/>
      <c r="B638" s="29"/>
      <c r="C638" s="29"/>
      <c r="D638" s="29"/>
      <c r="E638" s="29" t="s">
        <v>205</v>
      </c>
      <c r="F638" s="28">
        <v>8097.16</v>
      </c>
      <c r="G638" s="29"/>
      <c r="H638" s="148" t="s">
        <v>204</v>
      </c>
      <c r="I638" s="148"/>
      <c r="J638" s="28">
        <v>39348.269999999997</v>
      </c>
    </row>
    <row r="639" spans="1:10" ht="30" customHeight="1" thickBot="1" x14ac:dyDescent="0.3">
      <c r="A639" s="22"/>
      <c r="B639" s="22"/>
      <c r="C639" s="22"/>
      <c r="D639" s="22"/>
      <c r="E639" s="22"/>
      <c r="F639" s="22"/>
      <c r="G639" s="22" t="s">
        <v>203</v>
      </c>
      <c r="H639" s="27">
        <v>1</v>
      </c>
      <c r="I639" s="22" t="s">
        <v>202</v>
      </c>
      <c r="J639" s="23">
        <f>'Orçamento Sintético '!I53</f>
        <v>39348.22</v>
      </c>
    </row>
    <row r="640" spans="1:10" ht="1.05" customHeight="1" thickTop="1" x14ac:dyDescent="0.25">
      <c r="A640" s="26"/>
      <c r="B640" s="26"/>
      <c r="C640" s="26"/>
      <c r="D640" s="26"/>
      <c r="E640" s="26"/>
      <c r="F640" s="26"/>
      <c r="G640" s="26"/>
      <c r="H640" s="26"/>
      <c r="I640" s="26"/>
      <c r="J640" s="26"/>
    </row>
    <row r="641" spans="1:10" ht="18" customHeight="1" x14ac:dyDescent="0.25">
      <c r="A641" s="42" t="s">
        <v>163</v>
      </c>
      <c r="B641" s="40" t="s">
        <v>7</v>
      </c>
      <c r="C641" s="42" t="s">
        <v>8</v>
      </c>
      <c r="D641" s="42" t="s">
        <v>9</v>
      </c>
      <c r="E641" s="143" t="s">
        <v>216</v>
      </c>
      <c r="F641" s="143"/>
      <c r="G641" s="41" t="s">
        <v>10</v>
      </c>
      <c r="H641" s="40" t="s">
        <v>11</v>
      </c>
      <c r="I641" s="40" t="s">
        <v>12</v>
      </c>
      <c r="J641" s="40" t="s">
        <v>14</v>
      </c>
    </row>
    <row r="642" spans="1:10" ht="24" customHeight="1" x14ac:dyDescent="0.25">
      <c r="A642" s="38" t="s">
        <v>215</v>
      </c>
      <c r="B642" s="39" t="s">
        <v>164</v>
      </c>
      <c r="C642" s="38" t="s">
        <v>20</v>
      </c>
      <c r="D642" s="38" t="s">
        <v>165</v>
      </c>
      <c r="E642" s="153" t="s">
        <v>209</v>
      </c>
      <c r="F642" s="153"/>
      <c r="G642" s="37" t="s">
        <v>103</v>
      </c>
      <c r="H642" s="36">
        <v>1</v>
      </c>
      <c r="I642" s="35">
        <f>'Orçamento Sintético '!G54</f>
        <v>23845.88</v>
      </c>
      <c r="J642" s="35">
        <f>I642</f>
        <v>23845.88</v>
      </c>
    </row>
    <row r="643" spans="1:10" ht="24" customHeight="1" x14ac:dyDescent="0.25">
      <c r="A643" s="33" t="s">
        <v>212</v>
      </c>
      <c r="B643" s="34" t="s">
        <v>226</v>
      </c>
      <c r="C643" s="33" t="s">
        <v>20</v>
      </c>
      <c r="D643" s="33" t="s">
        <v>225</v>
      </c>
      <c r="E643" s="154" t="s">
        <v>209</v>
      </c>
      <c r="F643" s="154"/>
      <c r="G643" s="32" t="s">
        <v>224</v>
      </c>
      <c r="H643" s="31">
        <v>14.740460000000001</v>
      </c>
      <c r="I643" s="30">
        <v>305.10000000000002</v>
      </c>
      <c r="J643" s="30">
        <v>4497.3100000000004</v>
      </c>
    </row>
    <row r="644" spans="1:10" ht="39" customHeight="1" x14ac:dyDescent="0.25">
      <c r="A644" s="33" t="s">
        <v>212</v>
      </c>
      <c r="B644" s="34" t="s">
        <v>288</v>
      </c>
      <c r="C644" s="33" t="s">
        <v>29</v>
      </c>
      <c r="D644" s="33" t="s">
        <v>287</v>
      </c>
      <c r="E644" s="154" t="s">
        <v>286</v>
      </c>
      <c r="F644" s="154"/>
      <c r="G644" s="32" t="s">
        <v>285</v>
      </c>
      <c r="H644" s="31">
        <v>207</v>
      </c>
      <c r="I644" s="30">
        <v>2.89</v>
      </c>
      <c r="J644" s="30">
        <v>598.23</v>
      </c>
    </row>
    <row r="645" spans="1:10" ht="25.95" customHeight="1" x14ac:dyDescent="0.25">
      <c r="A645" s="33" t="s">
        <v>212</v>
      </c>
      <c r="B645" s="34" t="s">
        <v>284</v>
      </c>
      <c r="C645" s="33" t="s">
        <v>283</v>
      </c>
      <c r="D645" s="33" t="s">
        <v>282</v>
      </c>
      <c r="E645" s="154" t="s">
        <v>281</v>
      </c>
      <c r="F645" s="154"/>
      <c r="G645" s="32" t="s">
        <v>47</v>
      </c>
      <c r="H645" s="31">
        <v>3.3903075999999999</v>
      </c>
      <c r="I645" s="30">
        <v>859.26</v>
      </c>
      <c r="J645" s="30">
        <v>2913.15</v>
      </c>
    </row>
    <row r="646" spans="1:10" ht="25.95" customHeight="1" x14ac:dyDescent="0.25">
      <c r="A646" s="33" t="s">
        <v>212</v>
      </c>
      <c r="B646" s="34" t="s">
        <v>280</v>
      </c>
      <c r="C646" s="33" t="s">
        <v>20</v>
      </c>
      <c r="D646" s="33" t="s">
        <v>279</v>
      </c>
      <c r="E646" s="154" t="s">
        <v>209</v>
      </c>
      <c r="F646" s="154"/>
      <c r="G646" s="32" t="s">
        <v>97</v>
      </c>
      <c r="H646" s="31">
        <v>61.87</v>
      </c>
      <c r="I646" s="30">
        <v>31.95</v>
      </c>
      <c r="J646" s="30">
        <v>1976.74</v>
      </c>
    </row>
    <row r="647" spans="1:10" ht="24" customHeight="1" x14ac:dyDescent="0.25">
      <c r="A647" s="33" t="s">
        <v>212</v>
      </c>
      <c r="B647" s="34" t="s">
        <v>278</v>
      </c>
      <c r="C647" s="33" t="s">
        <v>20</v>
      </c>
      <c r="D647" s="33" t="s">
        <v>277</v>
      </c>
      <c r="E647" s="154" t="s">
        <v>209</v>
      </c>
      <c r="F647" s="154"/>
      <c r="G647" s="32" t="s">
        <v>108</v>
      </c>
      <c r="H647" s="31">
        <v>30.93</v>
      </c>
      <c r="I647" s="30">
        <v>207.46</v>
      </c>
      <c r="J647" s="30">
        <v>6416.73</v>
      </c>
    </row>
    <row r="648" spans="1:10" ht="25.95" customHeight="1" x14ac:dyDescent="0.25">
      <c r="A648" s="33" t="s">
        <v>212</v>
      </c>
      <c r="B648" s="34" t="s">
        <v>276</v>
      </c>
      <c r="C648" s="33" t="s">
        <v>20</v>
      </c>
      <c r="D648" s="33" t="s">
        <v>275</v>
      </c>
      <c r="E648" s="154" t="s">
        <v>209</v>
      </c>
      <c r="F648" s="154"/>
      <c r="G648" s="32" t="s">
        <v>97</v>
      </c>
      <c r="H648" s="31">
        <v>30.93</v>
      </c>
      <c r="I648" s="30">
        <v>35.24</v>
      </c>
      <c r="J648" s="30">
        <v>1089.97</v>
      </c>
    </row>
    <row r="649" spans="1:10" ht="25.95" customHeight="1" x14ac:dyDescent="0.25">
      <c r="A649" s="49" t="s">
        <v>220</v>
      </c>
      <c r="B649" s="50" t="s">
        <v>274</v>
      </c>
      <c r="C649" s="49" t="s">
        <v>29</v>
      </c>
      <c r="D649" s="49" t="s">
        <v>273</v>
      </c>
      <c r="E649" s="155" t="s">
        <v>221</v>
      </c>
      <c r="F649" s="155"/>
      <c r="G649" s="48" t="s">
        <v>72</v>
      </c>
      <c r="H649" s="47">
        <v>7</v>
      </c>
      <c r="I649" s="46">
        <v>9.65</v>
      </c>
      <c r="J649" s="46">
        <v>67.55</v>
      </c>
    </row>
    <row r="650" spans="1:10" ht="25.95" customHeight="1" x14ac:dyDescent="0.25">
      <c r="A650" s="49" t="s">
        <v>220</v>
      </c>
      <c r="B650" s="50" t="s">
        <v>272</v>
      </c>
      <c r="C650" s="49" t="s">
        <v>29</v>
      </c>
      <c r="D650" s="49" t="s">
        <v>271</v>
      </c>
      <c r="E650" s="155" t="s">
        <v>221</v>
      </c>
      <c r="F650" s="155"/>
      <c r="G650" s="48" t="s">
        <v>72</v>
      </c>
      <c r="H650" s="47">
        <v>4</v>
      </c>
      <c r="I650" s="46">
        <v>4.8899999999999997</v>
      </c>
      <c r="J650" s="46">
        <v>19.559999999999999</v>
      </c>
    </row>
    <row r="651" spans="1:10" ht="25.95" customHeight="1" x14ac:dyDescent="0.25">
      <c r="A651" s="49" t="s">
        <v>220</v>
      </c>
      <c r="B651" s="50" t="s">
        <v>270</v>
      </c>
      <c r="C651" s="49" t="s">
        <v>106</v>
      </c>
      <c r="D651" s="49" t="s">
        <v>269</v>
      </c>
      <c r="E651" s="155" t="s">
        <v>256</v>
      </c>
      <c r="F651" s="155"/>
      <c r="G651" s="48" t="s">
        <v>66</v>
      </c>
      <c r="H651" s="47">
        <v>30.93</v>
      </c>
      <c r="I651" s="46">
        <v>99.488</v>
      </c>
      <c r="J651" s="46">
        <v>3077.16</v>
      </c>
    </row>
    <row r="652" spans="1:10" ht="39" customHeight="1" x14ac:dyDescent="0.25">
      <c r="A652" s="49" t="s">
        <v>220</v>
      </c>
      <c r="B652" s="50" t="s">
        <v>268</v>
      </c>
      <c r="C652" s="49" t="s">
        <v>20</v>
      </c>
      <c r="D652" s="49" t="s">
        <v>267</v>
      </c>
      <c r="E652" s="155" t="s">
        <v>256</v>
      </c>
      <c r="F652" s="155"/>
      <c r="G652" s="48" t="s">
        <v>97</v>
      </c>
      <c r="H652" s="47">
        <v>30.93</v>
      </c>
      <c r="I652" s="46">
        <v>66.739999999999995</v>
      </c>
      <c r="J652" s="46">
        <v>2064.2600000000002</v>
      </c>
    </row>
    <row r="653" spans="1:10" ht="25.95" customHeight="1" x14ac:dyDescent="0.25">
      <c r="A653" s="49" t="s">
        <v>220</v>
      </c>
      <c r="B653" s="50" t="s">
        <v>266</v>
      </c>
      <c r="C653" s="49" t="s">
        <v>20</v>
      </c>
      <c r="D653" s="49" t="s">
        <v>265</v>
      </c>
      <c r="E653" s="155" t="s">
        <v>256</v>
      </c>
      <c r="F653" s="155"/>
      <c r="G653" s="48" t="s">
        <v>97</v>
      </c>
      <c r="H653" s="47">
        <v>30.93</v>
      </c>
      <c r="I653" s="46">
        <v>0.74</v>
      </c>
      <c r="J653" s="46">
        <v>22.88</v>
      </c>
    </row>
    <row r="654" spans="1:10" ht="25.95" customHeight="1" x14ac:dyDescent="0.25">
      <c r="A654" s="49" t="s">
        <v>220</v>
      </c>
      <c r="B654" s="50" t="s">
        <v>264</v>
      </c>
      <c r="C654" s="49" t="s">
        <v>20</v>
      </c>
      <c r="D654" s="49" t="s">
        <v>263</v>
      </c>
      <c r="E654" s="155" t="s">
        <v>256</v>
      </c>
      <c r="F654" s="155"/>
      <c r="G654" s="48" t="s">
        <v>97</v>
      </c>
      <c r="H654" s="47">
        <v>30.93</v>
      </c>
      <c r="I654" s="46">
        <v>1.34</v>
      </c>
      <c r="J654" s="46">
        <v>41.44</v>
      </c>
    </row>
    <row r="655" spans="1:10" ht="24" customHeight="1" x14ac:dyDescent="0.25">
      <c r="A655" s="49" t="s">
        <v>220</v>
      </c>
      <c r="B655" s="50" t="s">
        <v>262</v>
      </c>
      <c r="C655" s="49" t="s">
        <v>106</v>
      </c>
      <c r="D655" s="49" t="s">
        <v>261</v>
      </c>
      <c r="E655" s="155" t="s">
        <v>256</v>
      </c>
      <c r="F655" s="155"/>
      <c r="G655" s="48" t="s">
        <v>66</v>
      </c>
      <c r="H655" s="47">
        <v>30.93</v>
      </c>
      <c r="I655" s="46">
        <v>18.421900000000001</v>
      </c>
      <c r="J655" s="46">
        <v>569.78</v>
      </c>
    </row>
    <row r="656" spans="1:10" ht="25.95" customHeight="1" x14ac:dyDescent="0.25">
      <c r="A656" s="49" t="s">
        <v>220</v>
      </c>
      <c r="B656" s="50" t="s">
        <v>260</v>
      </c>
      <c r="C656" s="49" t="s">
        <v>20</v>
      </c>
      <c r="D656" s="49" t="s">
        <v>259</v>
      </c>
      <c r="E656" s="155" t="s">
        <v>256</v>
      </c>
      <c r="F656" s="155"/>
      <c r="G656" s="48" t="s">
        <v>97</v>
      </c>
      <c r="H656" s="47">
        <v>30.93</v>
      </c>
      <c r="I656" s="46">
        <v>1.43</v>
      </c>
      <c r="J656" s="46">
        <v>44.22</v>
      </c>
    </row>
    <row r="657" spans="1:10" ht="25.95" customHeight="1" x14ac:dyDescent="0.25">
      <c r="A657" s="49" t="s">
        <v>220</v>
      </c>
      <c r="B657" s="50" t="s">
        <v>258</v>
      </c>
      <c r="C657" s="49" t="s">
        <v>20</v>
      </c>
      <c r="D657" s="49" t="s">
        <v>257</v>
      </c>
      <c r="E657" s="155" t="s">
        <v>256</v>
      </c>
      <c r="F657" s="155"/>
      <c r="G657" s="48" t="s">
        <v>97</v>
      </c>
      <c r="H657" s="47">
        <v>30.93</v>
      </c>
      <c r="I657" s="46">
        <v>14.45</v>
      </c>
      <c r="J657" s="46">
        <v>446.93</v>
      </c>
    </row>
    <row r="658" spans="1:10" x14ac:dyDescent="0.25">
      <c r="A658" s="29"/>
      <c r="B658" s="29"/>
      <c r="C658" s="29"/>
      <c r="D658" s="29"/>
      <c r="E658" s="29" t="s">
        <v>208</v>
      </c>
      <c r="F658" s="28">
        <v>3446.5396235184753</v>
      </c>
      <c r="G658" s="29" t="s">
        <v>207</v>
      </c>
      <c r="H658" s="28">
        <v>3968.69</v>
      </c>
      <c r="I658" s="29" t="s">
        <v>206</v>
      </c>
      <c r="J658" s="28">
        <v>7415.23</v>
      </c>
    </row>
    <row r="659" spans="1:10" x14ac:dyDescent="0.25">
      <c r="A659" s="29"/>
      <c r="B659" s="29"/>
      <c r="C659" s="29"/>
      <c r="D659" s="29"/>
      <c r="E659" s="29" t="s">
        <v>205</v>
      </c>
      <c r="F659" s="28">
        <v>6178.47</v>
      </c>
      <c r="G659" s="29"/>
      <c r="H659" s="148" t="s">
        <v>204</v>
      </c>
      <c r="I659" s="148"/>
      <c r="J659" s="28">
        <v>30024.38</v>
      </c>
    </row>
    <row r="660" spans="1:10" ht="30" customHeight="1" thickBot="1" x14ac:dyDescent="0.3">
      <c r="A660" s="22"/>
      <c r="B660" s="22"/>
      <c r="C660" s="22"/>
      <c r="D660" s="22"/>
      <c r="E660" s="22"/>
      <c r="F660" s="22"/>
      <c r="G660" s="22" t="s">
        <v>203</v>
      </c>
      <c r="H660" s="27">
        <v>1</v>
      </c>
      <c r="I660" s="22" t="s">
        <v>202</v>
      </c>
      <c r="J660" s="23">
        <f>'Orçamento Sintético '!I54</f>
        <v>30024.34</v>
      </c>
    </row>
    <row r="661" spans="1:10" ht="1.05" customHeight="1" thickTop="1" x14ac:dyDescent="0.25">
      <c r="A661" s="26"/>
      <c r="B661" s="26"/>
      <c r="C661" s="26"/>
      <c r="D661" s="26"/>
      <c r="E661" s="26"/>
      <c r="F661" s="26"/>
      <c r="G661" s="26"/>
      <c r="H661" s="26"/>
      <c r="I661" s="26"/>
      <c r="J661" s="26"/>
    </row>
    <row r="662" spans="1:10" ht="18" customHeight="1" x14ac:dyDescent="0.25">
      <c r="A662" s="42" t="s">
        <v>166</v>
      </c>
      <c r="B662" s="40" t="s">
        <v>7</v>
      </c>
      <c r="C662" s="42" t="s">
        <v>8</v>
      </c>
      <c r="D662" s="42" t="s">
        <v>9</v>
      </c>
      <c r="E662" s="143" t="s">
        <v>216</v>
      </c>
      <c r="F662" s="143"/>
      <c r="G662" s="41" t="s">
        <v>10</v>
      </c>
      <c r="H662" s="40" t="s">
        <v>11</v>
      </c>
      <c r="I662" s="40" t="s">
        <v>12</v>
      </c>
      <c r="J662" s="40" t="s">
        <v>14</v>
      </c>
    </row>
    <row r="663" spans="1:10" ht="25.95" customHeight="1" x14ac:dyDescent="0.25">
      <c r="A663" s="38" t="s">
        <v>215</v>
      </c>
      <c r="B663" s="39" t="s">
        <v>167</v>
      </c>
      <c r="C663" s="38" t="s">
        <v>20</v>
      </c>
      <c r="D663" s="38" t="s">
        <v>168</v>
      </c>
      <c r="E663" s="153" t="s">
        <v>209</v>
      </c>
      <c r="F663" s="153"/>
      <c r="G663" s="37" t="s">
        <v>103</v>
      </c>
      <c r="H663" s="36">
        <v>1</v>
      </c>
      <c r="I663" s="35">
        <f>'Orçamento Sintético '!G55</f>
        <v>757.25</v>
      </c>
      <c r="J663" s="35">
        <f>I663</f>
        <v>757.25</v>
      </c>
    </row>
    <row r="664" spans="1:10" ht="24" customHeight="1" x14ac:dyDescent="0.25">
      <c r="A664" s="33" t="s">
        <v>212</v>
      </c>
      <c r="B664" s="34" t="s">
        <v>226</v>
      </c>
      <c r="C664" s="33" t="s">
        <v>20</v>
      </c>
      <c r="D664" s="33" t="s">
        <v>225</v>
      </c>
      <c r="E664" s="154" t="s">
        <v>209</v>
      </c>
      <c r="F664" s="154"/>
      <c r="G664" s="32" t="s">
        <v>224</v>
      </c>
      <c r="H664" s="31">
        <v>1</v>
      </c>
      <c r="I664" s="30">
        <v>305.10000000000002</v>
      </c>
      <c r="J664" s="30">
        <v>305.10000000000002</v>
      </c>
    </row>
    <row r="665" spans="1:10" ht="25.95" customHeight="1" x14ac:dyDescent="0.25">
      <c r="A665" s="33" t="s">
        <v>212</v>
      </c>
      <c r="B665" s="34" t="s">
        <v>255</v>
      </c>
      <c r="C665" s="33" t="s">
        <v>29</v>
      </c>
      <c r="D665" s="33" t="s">
        <v>254</v>
      </c>
      <c r="E665" s="154" t="s">
        <v>209</v>
      </c>
      <c r="F665" s="154"/>
      <c r="G665" s="32" t="s">
        <v>97</v>
      </c>
      <c r="H665" s="31">
        <v>16</v>
      </c>
      <c r="I665" s="30">
        <v>28.26</v>
      </c>
      <c r="J665" s="30">
        <v>452.16</v>
      </c>
    </row>
    <row r="666" spans="1:10" x14ac:dyDescent="0.25">
      <c r="A666" s="29"/>
      <c r="B666" s="29"/>
      <c r="C666" s="29"/>
      <c r="D666" s="29"/>
      <c r="E666" s="29" t="s">
        <v>208</v>
      </c>
      <c r="F666" s="28">
        <v>148.21287469999999</v>
      </c>
      <c r="G666" s="29" t="s">
        <v>207</v>
      </c>
      <c r="H666" s="28">
        <v>170.67</v>
      </c>
      <c r="I666" s="29" t="s">
        <v>206</v>
      </c>
      <c r="J666" s="28">
        <v>318.88</v>
      </c>
    </row>
    <row r="667" spans="1:10" x14ac:dyDescent="0.25">
      <c r="A667" s="29"/>
      <c r="B667" s="29"/>
      <c r="C667" s="29"/>
      <c r="D667" s="29"/>
      <c r="E667" s="29" t="s">
        <v>205</v>
      </c>
      <c r="F667" s="28">
        <v>196.2</v>
      </c>
      <c r="G667" s="29"/>
      <c r="H667" s="148" t="s">
        <v>204</v>
      </c>
      <c r="I667" s="148"/>
      <c r="J667" s="28">
        <v>953.46</v>
      </c>
    </row>
    <row r="668" spans="1:10" ht="30" customHeight="1" thickBot="1" x14ac:dyDescent="0.3">
      <c r="A668" s="22"/>
      <c r="B668" s="22"/>
      <c r="C668" s="22"/>
      <c r="D668" s="22"/>
      <c r="E668" s="22"/>
      <c r="F668" s="22"/>
      <c r="G668" s="22" t="s">
        <v>203</v>
      </c>
      <c r="H668" s="27">
        <v>1</v>
      </c>
      <c r="I668" s="22" t="s">
        <v>202</v>
      </c>
      <c r="J668" s="23">
        <f>'Orçamento Sintético '!I55</f>
        <v>953.45</v>
      </c>
    </row>
    <row r="669" spans="1:10" ht="1.05" customHeight="1" thickTop="1" x14ac:dyDescent="0.25">
      <c r="A669" s="26"/>
      <c r="B669" s="26"/>
      <c r="C669" s="26"/>
      <c r="D669" s="26"/>
      <c r="E669" s="26"/>
      <c r="F669" s="26"/>
      <c r="G669" s="26"/>
      <c r="H669" s="26"/>
      <c r="I669" s="26"/>
      <c r="J669" s="26"/>
    </row>
    <row r="670" spans="1:10" ht="18" customHeight="1" x14ac:dyDescent="0.25">
      <c r="A670" s="42" t="s">
        <v>169</v>
      </c>
      <c r="B670" s="40" t="s">
        <v>7</v>
      </c>
      <c r="C670" s="42" t="s">
        <v>8</v>
      </c>
      <c r="D670" s="42" t="s">
        <v>9</v>
      </c>
      <c r="E670" s="143" t="s">
        <v>216</v>
      </c>
      <c r="F670" s="143"/>
      <c r="G670" s="41" t="s">
        <v>10</v>
      </c>
      <c r="H670" s="40" t="s">
        <v>11</v>
      </c>
      <c r="I670" s="40" t="s">
        <v>12</v>
      </c>
      <c r="J670" s="40" t="s">
        <v>14</v>
      </c>
    </row>
    <row r="671" spans="1:10" ht="25.95" customHeight="1" x14ac:dyDescent="0.25">
      <c r="A671" s="38" t="s">
        <v>215</v>
      </c>
      <c r="B671" s="39" t="s">
        <v>170</v>
      </c>
      <c r="C671" s="38" t="s">
        <v>20</v>
      </c>
      <c r="D671" s="38" t="s">
        <v>171</v>
      </c>
      <c r="E671" s="153" t="s">
        <v>209</v>
      </c>
      <c r="F671" s="153"/>
      <c r="G671" s="37" t="s">
        <v>103</v>
      </c>
      <c r="H671" s="36">
        <v>1</v>
      </c>
      <c r="I671" s="35">
        <f>'Orçamento Sintético '!G56</f>
        <v>757.25</v>
      </c>
      <c r="J671" s="35">
        <f>I671</f>
        <v>757.25</v>
      </c>
    </row>
    <row r="672" spans="1:10" ht="24" customHeight="1" x14ac:dyDescent="0.25">
      <c r="A672" s="33" t="s">
        <v>212</v>
      </c>
      <c r="B672" s="34" t="s">
        <v>226</v>
      </c>
      <c r="C672" s="33" t="s">
        <v>20</v>
      </c>
      <c r="D672" s="33" t="s">
        <v>225</v>
      </c>
      <c r="E672" s="154" t="s">
        <v>209</v>
      </c>
      <c r="F672" s="154"/>
      <c r="G672" s="32" t="s">
        <v>224</v>
      </c>
      <c r="H672" s="31">
        <v>1</v>
      </c>
      <c r="I672" s="30">
        <v>305.10000000000002</v>
      </c>
      <c r="J672" s="30">
        <v>305.10000000000002</v>
      </c>
    </row>
    <row r="673" spans="1:10" ht="25.95" customHeight="1" x14ac:dyDescent="0.25">
      <c r="A673" s="33" t="s">
        <v>212</v>
      </c>
      <c r="B673" s="34" t="s">
        <v>255</v>
      </c>
      <c r="C673" s="33" t="s">
        <v>29</v>
      </c>
      <c r="D673" s="33" t="s">
        <v>254</v>
      </c>
      <c r="E673" s="154" t="s">
        <v>209</v>
      </c>
      <c r="F673" s="154"/>
      <c r="G673" s="32" t="s">
        <v>97</v>
      </c>
      <c r="H673" s="31">
        <v>16</v>
      </c>
      <c r="I673" s="30">
        <v>28.26</v>
      </c>
      <c r="J673" s="30">
        <v>452.16</v>
      </c>
    </row>
    <row r="674" spans="1:10" x14ac:dyDescent="0.25">
      <c r="A674" s="29"/>
      <c r="B674" s="29"/>
      <c r="C674" s="29"/>
      <c r="D674" s="29"/>
      <c r="E674" s="29" t="s">
        <v>208</v>
      </c>
      <c r="F674" s="28">
        <v>148.21287469999999</v>
      </c>
      <c r="G674" s="29" t="s">
        <v>207</v>
      </c>
      <c r="H674" s="28">
        <v>170.67</v>
      </c>
      <c r="I674" s="29" t="s">
        <v>206</v>
      </c>
      <c r="J674" s="28">
        <v>318.88</v>
      </c>
    </row>
    <row r="675" spans="1:10" x14ac:dyDescent="0.25">
      <c r="A675" s="29"/>
      <c r="B675" s="29"/>
      <c r="C675" s="29"/>
      <c r="D675" s="29"/>
      <c r="E675" s="29" t="s">
        <v>205</v>
      </c>
      <c r="F675" s="28">
        <v>196.2</v>
      </c>
      <c r="G675" s="29"/>
      <c r="H675" s="148" t="s">
        <v>204</v>
      </c>
      <c r="I675" s="148"/>
      <c r="J675" s="28">
        <v>953.46</v>
      </c>
    </row>
    <row r="676" spans="1:10" ht="30" customHeight="1" thickBot="1" x14ac:dyDescent="0.3">
      <c r="A676" s="22"/>
      <c r="B676" s="22"/>
      <c r="C676" s="22"/>
      <c r="D676" s="22"/>
      <c r="E676" s="22"/>
      <c r="F676" s="22"/>
      <c r="G676" s="22" t="s">
        <v>203</v>
      </c>
      <c r="H676" s="27">
        <v>1</v>
      </c>
      <c r="I676" s="22" t="s">
        <v>202</v>
      </c>
      <c r="J676" s="23">
        <f>'Orçamento Sintético '!I56</f>
        <v>953.45</v>
      </c>
    </row>
    <row r="677" spans="1:10" ht="1.05" customHeight="1" thickTop="1" x14ac:dyDescent="0.25">
      <c r="A677" s="26"/>
      <c r="B677" s="26"/>
      <c r="C677" s="26"/>
      <c r="D677" s="26"/>
      <c r="E677" s="26"/>
      <c r="F677" s="26"/>
      <c r="G677" s="26"/>
      <c r="H677" s="26"/>
      <c r="I677" s="26"/>
      <c r="J677" s="26"/>
    </row>
    <row r="678" spans="1:10" ht="24" customHeight="1" x14ac:dyDescent="0.25">
      <c r="A678" s="44" t="s">
        <v>172</v>
      </c>
      <c r="B678" s="44"/>
      <c r="C678" s="44"/>
      <c r="D678" s="44" t="s">
        <v>173</v>
      </c>
      <c r="E678" s="44"/>
      <c r="F678" s="141"/>
      <c r="G678" s="141"/>
      <c r="H678" s="45"/>
      <c r="I678" s="44"/>
      <c r="J678" s="43">
        <f>'Orçamento Sintético '!I57</f>
        <v>165810.85</v>
      </c>
    </row>
    <row r="679" spans="1:10" ht="24" customHeight="1" x14ac:dyDescent="0.25">
      <c r="A679" s="44" t="s">
        <v>174</v>
      </c>
      <c r="B679" s="44"/>
      <c r="C679" s="44"/>
      <c r="D679" s="44" t="s">
        <v>175</v>
      </c>
      <c r="E679" s="44"/>
      <c r="F679" s="141"/>
      <c r="G679" s="141"/>
      <c r="H679" s="45"/>
      <c r="I679" s="44"/>
      <c r="J679" s="43">
        <f>'Orçamento Sintético '!I58</f>
        <v>127789.50000000001</v>
      </c>
    </row>
    <row r="680" spans="1:10" ht="18" customHeight="1" x14ac:dyDescent="0.25">
      <c r="A680" s="42" t="s">
        <v>176</v>
      </c>
      <c r="B680" s="40" t="s">
        <v>7</v>
      </c>
      <c r="C680" s="42" t="s">
        <v>8</v>
      </c>
      <c r="D680" s="42" t="s">
        <v>9</v>
      </c>
      <c r="E680" s="143" t="s">
        <v>216</v>
      </c>
      <c r="F680" s="143"/>
      <c r="G680" s="41" t="s">
        <v>10</v>
      </c>
      <c r="H680" s="40" t="s">
        <v>11</v>
      </c>
      <c r="I680" s="40" t="s">
        <v>12</v>
      </c>
      <c r="J680" s="40" t="s">
        <v>14</v>
      </c>
    </row>
    <row r="681" spans="1:10" ht="64.95" customHeight="1" x14ac:dyDescent="0.25">
      <c r="A681" s="38" t="s">
        <v>215</v>
      </c>
      <c r="B681" s="39" t="s">
        <v>177</v>
      </c>
      <c r="C681" s="38" t="s">
        <v>29</v>
      </c>
      <c r="D681" s="38" t="s">
        <v>178</v>
      </c>
      <c r="E681" s="153" t="s">
        <v>227</v>
      </c>
      <c r="F681" s="153"/>
      <c r="G681" s="37" t="s">
        <v>47</v>
      </c>
      <c r="H681" s="36">
        <v>1</v>
      </c>
      <c r="I681" s="35">
        <f>'Orçamento Sintético '!G59</f>
        <v>11.41</v>
      </c>
      <c r="J681" s="35">
        <f>I681</f>
        <v>11.41</v>
      </c>
    </row>
    <row r="682" spans="1:10" ht="39" customHeight="1" x14ac:dyDescent="0.25">
      <c r="A682" s="33" t="s">
        <v>212</v>
      </c>
      <c r="B682" s="34" t="s">
        <v>242</v>
      </c>
      <c r="C682" s="33" t="s">
        <v>29</v>
      </c>
      <c r="D682" s="33" t="s">
        <v>241</v>
      </c>
      <c r="E682" s="154" t="s">
        <v>231</v>
      </c>
      <c r="F682" s="154"/>
      <c r="G682" s="32" t="s">
        <v>234</v>
      </c>
      <c r="H682" s="31">
        <v>3.1199999999999999E-2</v>
      </c>
      <c r="I682" s="30">
        <v>216.94</v>
      </c>
      <c r="J682" s="30">
        <v>6.76</v>
      </c>
    </row>
    <row r="683" spans="1:10" ht="39" customHeight="1" x14ac:dyDescent="0.25">
      <c r="A683" s="33" t="s">
        <v>212</v>
      </c>
      <c r="B683" s="34" t="s">
        <v>240</v>
      </c>
      <c r="C683" s="33" t="s">
        <v>29</v>
      </c>
      <c r="D683" s="33" t="s">
        <v>239</v>
      </c>
      <c r="E683" s="154" t="s">
        <v>231</v>
      </c>
      <c r="F683" s="154"/>
      <c r="G683" s="32" t="s">
        <v>230</v>
      </c>
      <c r="H683" s="31">
        <v>3.39E-2</v>
      </c>
      <c r="I683" s="30">
        <v>96.56</v>
      </c>
      <c r="J683" s="30">
        <v>3.27</v>
      </c>
    </row>
    <row r="684" spans="1:10" ht="24" customHeight="1" x14ac:dyDescent="0.25">
      <c r="A684" s="33" t="s">
        <v>212</v>
      </c>
      <c r="B684" s="34" t="s">
        <v>238</v>
      </c>
      <c r="C684" s="33" t="s">
        <v>29</v>
      </c>
      <c r="D684" s="33" t="s">
        <v>237</v>
      </c>
      <c r="E684" s="154" t="s">
        <v>209</v>
      </c>
      <c r="F684" s="154"/>
      <c r="G684" s="32" t="s">
        <v>97</v>
      </c>
      <c r="H684" s="31">
        <v>6.5000000000000002E-2</v>
      </c>
      <c r="I684" s="30">
        <v>21.47</v>
      </c>
      <c r="J684" s="30">
        <v>1.39</v>
      </c>
    </row>
    <row r="685" spans="1:10" x14ac:dyDescent="0.25">
      <c r="A685" s="29"/>
      <c r="B685" s="29"/>
      <c r="C685" s="29"/>
      <c r="D685" s="29"/>
      <c r="E685" s="29" t="s">
        <v>208</v>
      </c>
      <c r="F685" s="28">
        <v>1.4222635370671624</v>
      </c>
      <c r="G685" s="29" t="s">
        <v>207</v>
      </c>
      <c r="H685" s="28">
        <v>1.64</v>
      </c>
      <c r="I685" s="29" t="s">
        <v>206</v>
      </c>
      <c r="J685" s="28">
        <v>3.06</v>
      </c>
    </row>
    <row r="686" spans="1:10" x14ac:dyDescent="0.25">
      <c r="A686" s="29"/>
      <c r="B686" s="29"/>
      <c r="C686" s="29"/>
      <c r="D686" s="29"/>
      <c r="E686" s="29" t="s">
        <v>205</v>
      </c>
      <c r="F686" s="28">
        <v>2.95</v>
      </c>
      <c r="G686" s="29"/>
      <c r="H686" s="148" t="s">
        <v>204</v>
      </c>
      <c r="I686" s="148"/>
      <c r="J686" s="28">
        <v>14.37</v>
      </c>
    </row>
    <row r="687" spans="1:10" ht="30" customHeight="1" thickBot="1" x14ac:dyDescent="0.3">
      <c r="A687" s="22"/>
      <c r="B687" s="22"/>
      <c r="C687" s="22"/>
      <c r="D687" s="22"/>
      <c r="E687" s="22"/>
      <c r="F687" s="22"/>
      <c r="G687" s="22" t="s">
        <v>203</v>
      </c>
      <c r="H687" s="27">
        <v>126</v>
      </c>
      <c r="I687" s="22" t="s">
        <v>202</v>
      </c>
      <c r="J687" s="23">
        <f>'Orçamento Sintético '!I59</f>
        <v>1809.36</v>
      </c>
    </row>
    <row r="688" spans="1:10" ht="1.05" customHeight="1" thickTop="1" x14ac:dyDescent="0.25">
      <c r="A688" s="26"/>
      <c r="B688" s="26"/>
      <c r="C688" s="26"/>
      <c r="D688" s="26"/>
      <c r="E688" s="26"/>
      <c r="F688" s="26"/>
      <c r="G688" s="26"/>
      <c r="H688" s="26"/>
      <c r="I688" s="26"/>
      <c r="J688" s="26"/>
    </row>
    <row r="689" spans="1:10" ht="18" customHeight="1" x14ac:dyDescent="0.25">
      <c r="A689" s="42" t="s">
        <v>179</v>
      </c>
      <c r="B689" s="40" t="s">
        <v>7</v>
      </c>
      <c r="C689" s="42" t="s">
        <v>8</v>
      </c>
      <c r="D689" s="42" t="s">
        <v>9</v>
      </c>
      <c r="E689" s="143" t="s">
        <v>216</v>
      </c>
      <c r="F689" s="143"/>
      <c r="G689" s="41" t="s">
        <v>10</v>
      </c>
      <c r="H689" s="40" t="s">
        <v>11</v>
      </c>
      <c r="I689" s="40" t="s">
        <v>12</v>
      </c>
      <c r="J689" s="40" t="s">
        <v>14</v>
      </c>
    </row>
    <row r="690" spans="1:10" ht="24" customHeight="1" x14ac:dyDescent="0.25">
      <c r="A690" s="38" t="s">
        <v>215</v>
      </c>
      <c r="B690" s="39" t="s">
        <v>180</v>
      </c>
      <c r="C690" s="38" t="s">
        <v>20</v>
      </c>
      <c r="D690" s="38" t="s">
        <v>181</v>
      </c>
      <c r="E690" s="153" t="s">
        <v>253</v>
      </c>
      <c r="F690" s="153"/>
      <c r="G690" s="37" t="s">
        <v>103</v>
      </c>
      <c r="H690" s="36">
        <v>1</v>
      </c>
      <c r="I690" s="35">
        <f>'Orçamento Sintético '!G60</f>
        <v>103739.17</v>
      </c>
      <c r="J690" s="35">
        <f>I690</f>
        <v>103739.17</v>
      </c>
    </row>
    <row r="691" spans="1:10" ht="24" customHeight="1" x14ac:dyDescent="0.25">
      <c r="A691" s="33" t="s">
        <v>212</v>
      </c>
      <c r="B691" s="34" t="s">
        <v>226</v>
      </c>
      <c r="C691" s="33" t="s">
        <v>20</v>
      </c>
      <c r="D691" s="33" t="s">
        <v>225</v>
      </c>
      <c r="E691" s="154" t="s">
        <v>209</v>
      </c>
      <c r="F691" s="154"/>
      <c r="G691" s="32" t="s">
        <v>224</v>
      </c>
      <c r="H691" s="31">
        <v>4.0003299999999999</v>
      </c>
      <c r="I691" s="30">
        <v>305.10000000000002</v>
      </c>
      <c r="J691" s="30">
        <v>1220.5</v>
      </c>
    </row>
    <row r="692" spans="1:10" ht="24" customHeight="1" x14ac:dyDescent="0.25">
      <c r="A692" s="49" t="s">
        <v>220</v>
      </c>
      <c r="B692" s="50" t="s">
        <v>219</v>
      </c>
      <c r="C692" s="49" t="s">
        <v>106</v>
      </c>
      <c r="D692" s="49" t="s">
        <v>218</v>
      </c>
      <c r="E692" s="155" t="s">
        <v>217</v>
      </c>
      <c r="F692" s="155"/>
      <c r="G692" s="48" t="s">
        <v>108</v>
      </c>
      <c r="H692" s="47">
        <v>40</v>
      </c>
      <c r="I692" s="46">
        <v>37.467599999999997</v>
      </c>
      <c r="J692" s="46">
        <v>1498.7</v>
      </c>
    </row>
    <row r="693" spans="1:10" ht="39" customHeight="1" x14ac:dyDescent="0.25">
      <c r="A693" s="49" t="s">
        <v>220</v>
      </c>
      <c r="B693" s="50" t="s">
        <v>252</v>
      </c>
      <c r="C693" s="49" t="s">
        <v>20</v>
      </c>
      <c r="D693" s="49" t="s">
        <v>251</v>
      </c>
      <c r="E693" s="155" t="s">
        <v>221</v>
      </c>
      <c r="F693" s="155"/>
      <c r="G693" s="48" t="s">
        <v>72</v>
      </c>
      <c r="H693" s="47">
        <v>42</v>
      </c>
      <c r="I693" s="46">
        <v>2405.2399999999998</v>
      </c>
      <c r="J693" s="46">
        <v>101020.08</v>
      </c>
    </row>
    <row r="694" spans="1:10" x14ac:dyDescent="0.25">
      <c r="A694" s="29"/>
      <c r="B694" s="29"/>
      <c r="C694" s="29"/>
      <c r="D694" s="29"/>
      <c r="E694" s="29" t="s">
        <v>208</v>
      </c>
      <c r="F694" s="28">
        <v>696.5837788</v>
      </c>
      <c r="G694" s="29" t="s">
        <v>207</v>
      </c>
      <c r="H694" s="28">
        <v>802.12</v>
      </c>
      <c r="I694" s="29" t="s">
        <v>206</v>
      </c>
      <c r="J694" s="28">
        <v>1498.7</v>
      </c>
    </row>
    <row r="695" spans="1:10" x14ac:dyDescent="0.25">
      <c r="A695" s="29"/>
      <c r="B695" s="29"/>
      <c r="C695" s="29"/>
      <c r="D695" s="29"/>
      <c r="E695" s="29" t="s">
        <v>205</v>
      </c>
      <c r="F695" s="28">
        <v>15249.67</v>
      </c>
      <c r="G695" s="29"/>
      <c r="H695" s="148" t="s">
        <v>204</v>
      </c>
      <c r="I695" s="148"/>
      <c r="J695" s="28">
        <v>118988.95</v>
      </c>
    </row>
    <row r="696" spans="1:10" ht="30" customHeight="1" thickBot="1" x14ac:dyDescent="0.3">
      <c r="A696" s="22"/>
      <c r="B696" s="22"/>
      <c r="C696" s="22"/>
      <c r="D696" s="22"/>
      <c r="E696" s="22"/>
      <c r="F696" s="22"/>
      <c r="G696" s="22" t="s">
        <v>203</v>
      </c>
      <c r="H696" s="27">
        <v>1</v>
      </c>
      <c r="I696" s="22" t="s">
        <v>202</v>
      </c>
      <c r="J696" s="23">
        <f>'Orçamento Sintético '!I60</f>
        <v>118988.82</v>
      </c>
    </row>
    <row r="697" spans="1:10" ht="1.05" customHeight="1" thickTop="1" x14ac:dyDescent="0.25">
      <c r="A697" s="26"/>
      <c r="B697" s="26"/>
      <c r="C697" s="26"/>
      <c r="D697" s="26"/>
      <c r="E697" s="26"/>
      <c r="F697" s="26"/>
      <c r="G697" s="26"/>
      <c r="H697" s="26"/>
      <c r="I697" s="26"/>
      <c r="J697" s="26"/>
    </row>
    <row r="698" spans="1:10" ht="18" customHeight="1" x14ac:dyDescent="0.25">
      <c r="A698" s="42" t="s">
        <v>182</v>
      </c>
      <c r="B698" s="40" t="s">
        <v>7</v>
      </c>
      <c r="C698" s="42" t="s">
        <v>8</v>
      </c>
      <c r="D698" s="42" t="s">
        <v>9</v>
      </c>
      <c r="E698" s="143" t="s">
        <v>216</v>
      </c>
      <c r="F698" s="143"/>
      <c r="G698" s="41" t="s">
        <v>10</v>
      </c>
      <c r="H698" s="40" t="s">
        <v>11</v>
      </c>
      <c r="I698" s="40" t="s">
        <v>12</v>
      </c>
      <c r="J698" s="40" t="s">
        <v>14</v>
      </c>
    </row>
    <row r="699" spans="1:10" ht="52.05" customHeight="1" x14ac:dyDescent="0.25">
      <c r="A699" s="38" t="s">
        <v>215</v>
      </c>
      <c r="B699" s="39" t="s">
        <v>183</v>
      </c>
      <c r="C699" s="38" t="s">
        <v>29</v>
      </c>
      <c r="D699" s="38" t="s">
        <v>184</v>
      </c>
      <c r="E699" s="153" t="s">
        <v>250</v>
      </c>
      <c r="F699" s="153"/>
      <c r="G699" s="37" t="s">
        <v>72</v>
      </c>
      <c r="H699" s="36">
        <v>1</v>
      </c>
      <c r="I699" s="35">
        <f>'Orçamento Sintético '!G61</f>
        <v>83.77</v>
      </c>
      <c r="J699" s="35">
        <f>I699</f>
        <v>83.77</v>
      </c>
    </row>
    <row r="700" spans="1:10" ht="39" customHeight="1" x14ac:dyDescent="0.25">
      <c r="A700" s="33" t="s">
        <v>212</v>
      </c>
      <c r="B700" s="34" t="s">
        <v>242</v>
      </c>
      <c r="C700" s="33" t="s">
        <v>29</v>
      </c>
      <c r="D700" s="33" t="s">
        <v>241</v>
      </c>
      <c r="E700" s="154" t="s">
        <v>231</v>
      </c>
      <c r="F700" s="154"/>
      <c r="G700" s="32" t="s">
        <v>234</v>
      </c>
      <c r="H700" s="31">
        <v>3.8600000000000002E-2</v>
      </c>
      <c r="I700" s="30">
        <v>216.94</v>
      </c>
      <c r="J700" s="30">
        <v>8.3699999999999992</v>
      </c>
    </row>
    <row r="701" spans="1:10" ht="39" customHeight="1" x14ac:dyDescent="0.25">
      <c r="A701" s="33" t="s">
        <v>212</v>
      </c>
      <c r="B701" s="34" t="s">
        <v>240</v>
      </c>
      <c r="C701" s="33" t="s">
        <v>29</v>
      </c>
      <c r="D701" s="33" t="s">
        <v>239</v>
      </c>
      <c r="E701" s="154" t="s">
        <v>231</v>
      </c>
      <c r="F701" s="154"/>
      <c r="G701" s="32" t="s">
        <v>230</v>
      </c>
      <c r="H701" s="31">
        <v>0.185</v>
      </c>
      <c r="I701" s="30">
        <v>96.56</v>
      </c>
      <c r="J701" s="30">
        <v>17.86</v>
      </c>
    </row>
    <row r="702" spans="1:10" ht="24" customHeight="1" x14ac:dyDescent="0.25">
      <c r="A702" s="33" t="s">
        <v>212</v>
      </c>
      <c r="B702" s="34" t="s">
        <v>249</v>
      </c>
      <c r="C702" s="33" t="s">
        <v>29</v>
      </c>
      <c r="D702" s="33" t="s">
        <v>248</v>
      </c>
      <c r="E702" s="154" t="s">
        <v>209</v>
      </c>
      <c r="F702" s="154"/>
      <c r="G702" s="32" t="s">
        <v>97</v>
      </c>
      <c r="H702" s="31">
        <v>0.1613</v>
      </c>
      <c r="I702" s="30">
        <v>52.34</v>
      </c>
      <c r="J702" s="30">
        <v>8.44</v>
      </c>
    </row>
    <row r="703" spans="1:10" ht="24" customHeight="1" x14ac:dyDescent="0.25">
      <c r="A703" s="33" t="s">
        <v>212</v>
      </c>
      <c r="B703" s="34" t="s">
        <v>238</v>
      </c>
      <c r="C703" s="33" t="s">
        <v>29</v>
      </c>
      <c r="D703" s="33" t="s">
        <v>237</v>
      </c>
      <c r="E703" s="154" t="s">
        <v>209</v>
      </c>
      <c r="F703" s="154"/>
      <c r="G703" s="32" t="s">
        <v>97</v>
      </c>
      <c r="H703" s="31">
        <v>0.1613</v>
      </c>
      <c r="I703" s="30">
        <v>21.47</v>
      </c>
      <c r="J703" s="30">
        <v>3.46</v>
      </c>
    </row>
    <row r="704" spans="1:10" ht="24" customHeight="1" x14ac:dyDescent="0.25">
      <c r="A704" s="33" t="s">
        <v>212</v>
      </c>
      <c r="B704" s="34" t="s">
        <v>247</v>
      </c>
      <c r="C704" s="33" t="s">
        <v>29</v>
      </c>
      <c r="D704" s="33" t="s">
        <v>246</v>
      </c>
      <c r="E704" s="154" t="s">
        <v>209</v>
      </c>
      <c r="F704" s="154"/>
      <c r="G704" s="32" t="s">
        <v>97</v>
      </c>
      <c r="H704" s="31">
        <v>0.87849999999999995</v>
      </c>
      <c r="I704" s="30">
        <v>38.93</v>
      </c>
      <c r="J704" s="30">
        <v>34.200000000000003</v>
      </c>
    </row>
    <row r="705" spans="1:10" ht="25.95" customHeight="1" x14ac:dyDescent="0.25">
      <c r="A705" s="49" t="s">
        <v>220</v>
      </c>
      <c r="B705" s="50" t="s">
        <v>245</v>
      </c>
      <c r="C705" s="49" t="s">
        <v>29</v>
      </c>
      <c r="D705" s="49" t="s">
        <v>244</v>
      </c>
      <c r="E705" s="155" t="s">
        <v>221</v>
      </c>
      <c r="F705" s="155"/>
      <c r="G705" s="48" t="s">
        <v>243</v>
      </c>
      <c r="H705" s="47">
        <v>0.34370000000000001</v>
      </c>
      <c r="I705" s="46">
        <v>33.340000000000003</v>
      </c>
      <c r="J705" s="46">
        <v>11.45</v>
      </c>
    </row>
    <row r="706" spans="1:10" x14ac:dyDescent="0.25">
      <c r="A706" s="29"/>
      <c r="B706" s="29"/>
      <c r="C706" s="29"/>
      <c r="D706" s="29"/>
      <c r="E706" s="29" t="s">
        <v>208</v>
      </c>
      <c r="F706" s="28">
        <v>20.0557750406693</v>
      </c>
      <c r="G706" s="29" t="s">
        <v>207</v>
      </c>
      <c r="H706" s="28">
        <v>23.09</v>
      </c>
      <c r="I706" s="29" t="s">
        <v>206</v>
      </c>
      <c r="J706" s="28">
        <v>43.15</v>
      </c>
    </row>
    <row r="707" spans="1:10" x14ac:dyDescent="0.25">
      <c r="A707" s="29"/>
      <c r="B707" s="29"/>
      <c r="C707" s="29"/>
      <c r="D707" s="29"/>
      <c r="E707" s="29" t="s">
        <v>205</v>
      </c>
      <c r="F707" s="28">
        <v>21.7</v>
      </c>
      <c r="G707" s="29"/>
      <c r="H707" s="148" t="s">
        <v>204</v>
      </c>
      <c r="I707" s="148"/>
      <c r="J707" s="28">
        <v>105.48</v>
      </c>
    </row>
    <row r="708" spans="1:10" ht="30" customHeight="1" thickBot="1" x14ac:dyDescent="0.3">
      <c r="A708" s="22"/>
      <c r="B708" s="22"/>
      <c r="C708" s="22"/>
      <c r="D708" s="22"/>
      <c r="E708" s="22"/>
      <c r="F708" s="22"/>
      <c r="G708" s="22" t="s">
        <v>203</v>
      </c>
      <c r="H708" s="27">
        <v>42</v>
      </c>
      <c r="I708" s="22" t="s">
        <v>202</v>
      </c>
      <c r="J708" s="23">
        <f>'Orçamento Sintético '!I61</f>
        <v>4429.74</v>
      </c>
    </row>
    <row r="709" spans="1:10" ht="1.05" customHeight="1" thickTop="1" x14ac:dyDescent="0.25">
      <c r="A709" s="26"/>
      <c r="B709" s="26"/>
      <c r="C709" s="26"/>
      <c r="D709" s="26"/>
      <c r="E709" s="26"/>
      <c r="F709" s="26"/>
      <c r="G709" s="26"/>
      <c r="H709" s="26"/>
      <c r="I709" s="26"/>
      <c r="J709" s="26"/>
    </row>
    <row r="710" spans="1:10" ht="18" customHeight="1" x14ac:dyDescent="0.25">
      <c r="A710" s="42" t="s">
        <v>185</v>
      </c>
      <c r="B710" s="40" t="s">
        <v>7</v>
      </c>
      <c r="C710" s="42" t="s">
        <v>8</v>
      </c>
      <c r="D710" s="42" t="s">
        <v>9</v>
      </c>
      <c r="E710" s="143" t="s">
        <v>216</v>
      </c>
      <c r="F710" s="143"/>
      <c r="G710" s="41" t="s">
        <v>10</v>
      </c>
      <c r="H710" s="40" t="s">
        <v>11</v>
      </c>
      <c r="I710" s="40" t="s">
        <v>12</v>
      </c>
      <c r="J710" s="40" t="s">
        <v>14</v>
      </c>
    </row>
    <row r="711" spans="1:10" ht="64.95" customHeight="1" x14ac:dyDescent="0.25">
      <c r="A711" s="38" t="s">
        <v>215</v>
      </c>
      <c r="B711" s="39" t="s">
        <v>186</v>
      </c>
      <c r="C711" s="38" t="s">
        <v>29</v>
      </c>
      <c r="D711" s="38" t="s">
        <v>187</v>
      </c>
      <c r="E711" s="153" t="s">
        <v>227</v>
      </c>
      <c r="F711" s="153"/>
      <c r="G711" s="37" t="s">
        <v>47</v>
      </c>
      <c r="H711" s="36">
        <v>1</v>
      </c>
      <c r="I711" s="35">
        <f>'Orçamento Sintético '!G62</f>
        <v>16.149999999999999</v>
      </c>
      <c r="J711" s="35">
        <f>I711</f>
        <v>16.149999999999999</v>
      </c>
    </row>
    <row r="712" spans="1:10" ht="39" customHeight="1" x14ac:dyDescent="0.25">
      <c r="A712" s="33" t="s">
        <v>212</v>
      </c>
      <c r="B712" s="34" t="s">
        <v>242</v>
      </c>
      <c r="C712" s="33" t="s">
        <v>29</v>
      </c>
      <c r="D712" s="33" t="s">
        <v>241</v>
      </c>
      <c r="E712" s="154" t="s">
        <v>231</v>
      </c>
      <c r="F712" s="154"/>
      <c r="G712" s="32" t="s">
        <v>234</v>
      </c>
      <c r="H712" s="31">
        <v>3.2000000000000001E-2</v>
      </c>
      <c r="I712" s="30">
        <v>216.94</v>
      </c>
      <c r="J712" s="30">
        <v>6.94</v>
      </c>
    </row>
    <row r="713" spans="1:10" ht="39" customHeight="1" x14ac:dyDescent="0.25">
      <c r="A713" s="33" t="s">
        <v>212</v>
      </c>
      <c r="B713" s="34" t="s">
        <v>240</v>
      </c>
      <c r="C713" s="33" t="s">
        <v>29</v>
      </c>
      <c r="D713" s="33" t="s">
        <v>239</v>
      </c>
      <c r="E713" s="154" t="s">
        <v>231</v>
      </c>
      <c r="F713" s="154"/>
      <c r="G713" s="32" t="s">
        <v>230</v>
      </c>
      <c r="H713" s="31">
        <v>4.2000000000000003E-2</v>
      </c>
      <c r="I713" s="30">
        <v>96.56</v>
      </c>
      <c r="J713" s="30">
        <v>4.05</v>
      </c>
    </row>
    <row r="714" spans="1:10" ht="24" customHeight="1" x14ac:dyDescent="0.25">
      <c r="A714" s="33" t="s">
        <v>212</v>
      </c>
      <c r="B714" s="34" t="s">
        <v>238</v>
      </c>
      <c r="C714" s="33" t="s">
        <v>29</v>
      </c>
      <c r="D714" s="33" t="s">
        <v>237</v>
      </c>
      <c r="E714" s="154" t="s">
        <v>209</v>
      </c>
      <c r="F714" s="154"/>
      <c r="G714" s="32" t="s">
        <v>97</v>
      </c>
      <c r="H714" s="31">
        <v>3.1E-2</v>
      </c>
      <c r="I714" s="30">
        <v>21.47</v>
      </c>
      <c r="J714" s="30">
        <v>0.66</v>
      </c>
    </row>
    <row r="715" spans="1:10" ht="39" customHeight="1" x14ac:dyDescent="0.25">
      <c r="A715" s="33" t="s">
        <v>212</v>
      </c>
      <c r="B715" s="34" t="s">
        <v>236</v>
      </c>
      <c r="C715" s="33" t="s">
        <v>29</v>
      </c>
      <c r="D715" s="33" t="s">
        <v>235</v>
      </c>
      <c r="E715" s="154" t="s">
        <v>231</v>
      </c>
      <c r="F715" s="154"/>
      <c r="G715" s="32" t="s">
        <v>234</v>
      </c>
      <c r="H715" s="31">
        <v>2.8000000000000001E-2</v>
      </c>
      <c r="I715" s="30">
        <v>45.21</v>
      </c>
      <c r="J715" s="30">
        <v>1.26</v>
      </c>
    </row>
    <row r="716" spans="1:10" ht="39" customHeight="1" x14ac:dyDescent="0.25">
      <c r="A716" s="33" t="s">
        <v>212</v>
      </c>
      <c r="B716" s="34" t="s">
        <v>233</v>
      </c>
      <c r="C716" s="33" t="s">
        <v>29</v>
      </c>
      <c r="D716" s="33" t="s">
        <v>232</v>
      </c>
      <c r="E716" s="154" t="s">
        <v>231</v>
      </c>
      <c r="F716" s="154"/>
      <c r="G716" s="32" t="s">
        <v>230</v>
      </c>
      <c r="H716" s="31">
        <v>2.5999999999999999E-2</v>
      </c>
      <c r="I716" s="30">
        <v>39.08</v>
      </c>
      <c r="J716" s="30">
        <v>1.01</v>
      </c>
    </row>
    <row r="717" spans="1:10" ht="25.95" customHeight="1" x14ac:dyDescent="0.25">
      <c r="A717" s="33" t="s">
        <v>212</v>
      </c>
      <c r="B717" s="34" t="s">
        <v>229</v>
      </c>
      <c r="C717" s="33" t="s">
        <v>29</v>
      </c>
      <c r="D717" s="33" t="s">
        <v>228</v>
      </c>
      <c r="E717" s="154" t="s">
        <v>227</v>
      </c>
      <c r="F717" s="154"/>
      <c r="G717" s="32" t="s">
        <v>47</v>
      </c>
      <c r="H717" s="31">
        <v>1</v>
      </c>
      <c r="I717" s="30">
        <v>2.2400000000000002</v>
      </c>
      <c r="J717" s="30">
        <v>2.2400000000000002</v>
      </c>
    </row>
    <row r="718" spans="1:10" x14ac:dyDescent="0.25">
      <c r="A718" s="29"/>
      <c r="B718" s="29"/>
      <c r="C718" s="29"/>
      <c r="D718" s="29"/>
      <c r="E718" s="29" t="s">
        <v>208</v>
      </c>
      <c r="F718" s="28">
        <v>2.2821287473855452</v>
      </c>
      <c r="G718" s="29" t="s">
        <v>207</v>
      </c>
      <c r="H718" s="28">
        <v>2.63</v>
      </c>
      <c r="I718" s="29" t="s">
        <v>206</v>
      </c>
      <c r="J718" s="28">
        <v>4.91</v>
      </c>
    </row>
    <row r="719" spans="1:10" x14ac:dyDescent="0.25">
      <c r="A719" s="29"/>
      <c r="B719" s="29"/>
      <c r="C719" s="29"/>
      <c r="D719" s="29"/>
      <c r="E719" s="29" t="s">
        <v>205</v>
      </c>
      <c r="F719" s="28">
        <v>4.18</v>
      </c>
      <c r="G719" s="29"/>
      <c r="H719" s="148" t="s">
        <v>204</v>
      </c>
      <c r="I719" s="148"/>
      <c r="J719" s="28">
        <v>20.34</v>
      </c>
    </row>
    <row r="720" spans="1:10" ht="30" customHeight="1" thickBot="1" x14ac:dyDescent="0.3">
      <c r="A720" s="22"/>
      <c r="B720" s="22"/>
      <c r="C720" s="22"/>
      <c r="D720" s="22"/>
      <c r="E720" s="22"/>
      <c r="F720" s="22"/>
      <c r="G720" s="22" t="s">
        <v>203</v>
      </c>
      <c r="H720" s="27">
        <v>126</v>
      </c>
      <c r="I720" s="22" t="s">
        <v>202</v>
      </c>
      <c r="J720" s="23">
        <f>'Orçamento Sintético '!I62</f>
        <v>2561.58</v>
      </c>
    </row>
    <row r="721" spans="1:10" ht="1.05" customHeight="1" thickTop="1" x14ac:dyDescent="0.25">
      <c r="A721" s="26"/>
      <c r="B721" s="26"/>
      <c r="C721" s="26"/>
      <c r="D721" s="26"/>
      <c r="E721" s="26"/>
      <c r="F721" s="26"/>
      <c r="G721" s="26"/>
      <c r="H721" s="26"/>
      <c r="I721" s="26"/>
      <c r="J721" s="26"/>
    </row>
    <row r="722" spans="1:10" ht="24" customHeight="1" x14ac:dyDescent="0.25">
      <c r="A722" s="44" t="s">
        <v>188</v>
      </c>
      <c r="B722" s="44"/>
      <c r="C722" s="44"/>
      <c r="D722" s="44" t="s">
        <v>189</v>
      </c>
      <c r="E722" s="44"/>
      <c r="F722" s="141"/>
      <c r="G722" s="141"/>
      <c r="H722" s="45"/>
      <c r="I722" s="44"/>
      <c r="J722" s="43">
        <f>'Orçamento Sintético '!I63</f>
        <v>38021.35</v>
      </c>
    </row>
    <row r="723" spans="1:10" ht="18" customHeight="1" x14ac:dyDescent="0.25">
      <c r="A723" s="42" t="s">
        <v>190</v>
      </c>
      <c r="B723" s="40" t="s">
        <v>7</v>
      </c>
      <c r="C723" s="42" t="s">
        <v>8</v>
      </c>
      <c r="D723" s="42" t="s">
        <v>9</v>
      </c>
      <c r="E723" s="143" t="s">
        <v>216</v>
      </c>
      <c r="F723" s="143"/>
      <c r="G723" s="41" t="s">
        <v>10</v>
      </c>
      <c r="H723" s="40" t="s">
        <v>11</v>
      </c>
      <c r="I723" s="40" t="s">
        <v>12</v>
      </c>
      <c r="J723" s="40" t="s">
        <v>14</v>
      </c>
    </row>
    <row r="724" spans="1:10" ht="24" customHeight="1" x14ac:dyDescent="0.25">
      <c r="A724" s="38" t="s">
        <v>215</v>
      </c>
      <c r="B724" s="39" t="s">
        <v>191</v>
      </c>
      <c r="C724" s="38" t="s">
        <v>20</v>
      </c>
      <c r="D724" s="38" t="s">
        <v>192</v>
      </c>
      <c r="E724" s="153" t="s">
        <v>209</v>
      </c>
      <c r="F724" s="153"/>
      <c r="G724" s="37" t="s">
        <v>103</v>
      </c>
      <c r="H724" s="36">
        <v>1</v>
      </c>
      <c r="I724" s="35">
        <f>'Orçamento Sintético '!G64</f>
        <v>30197.25</v>
      </c>
      <c r="J724" s="35">
        <f>I724</f>
        <v>30197.25</v>
      </c>
    </row>
    <row r="725" spans="1:10" ht="24" customHeight="1" x14ac:dyDescent="0.25">
      <c r="A725" s="33" t="s">
        <v>212</v>
      </c>
      <c r="B725" s="34" t="s">
        <v>226</v>
      </c>
      <c r="C725" s="33" t="s">
        <v>20</v>
      </c>
      <c r="D725" s="33" t="s">
        <v>225</v>
      </c>
      <c r="E725" s="154" t="s">
        <v>209</v>
      </c>
      <c r="F725" s="154"/>
      <c r="G725" s="32" t="s">
        <v>224</v>
      </c>
      <c r="H725" s="31">
        <v>4.0003299999999999</v>
      </c>
      <c r="I725" s="30">
        <v>305.10000000000002</v>
      </c>
      <c r="J725" s="30">
        <v>1220.5</v>
      </c>
    </row>
    <row r="726" spans="1:10" ht="25.95" customHeight="1" x14ac:dyDescent="0.25">
      <c r="A726" s="49" t="s">
        <v>220</v>
      </c>
      <c r="B726" s="50" t="s">
        <v>223</v>
      </c>
      <c r="C726" s="49" t="s">
        <v>20</v>
      </c>
      <c r="D726" s="49" t="s">
        <v>222</v>
      </c>
      <c r="E726" s="155" t="s">
        <v>221</v>
      </c>
      <c r="F726" s="155"/>
      <c r="G726" s="48" t="s">
        <v>103</v>
      </c>
      <c r="H726" s="47">
        <v>1</v>
      </c>
      <c r="I726" s="46">
        <v>27478.09</v>
      </c>
      <c r="J726" s="46">
        <v>27478.09</v>
      </c>
    </row>
    <row r="727" spans="1:10" ht="24" customHeight="1" x14ac:dyDescent="0.25">
      <c r="A727" s="49" t="s">
        <v>220</v>
      </c>
      <c r="B727" s="50" t="s">
        <v>219</v>
      </c>
      <c r="C727" s="49" t="s">
        <v>106</v>
      </c>
      <c r="D727" s="49" t="s">
        <v>218</v>
      </c>
      <c r="E727" s="155" t="s">
        <v>217</v>
      </c>
      <c r="F727" s="155"/>
      <c r="G727" s="48" t="s">
        <v>108</v>
      </c>
      <c r="H727" s="47">
        <v>40</v>
      </c>
      <c r="I727" s="46">
        <v>37.467599999999997</v>
      </c>
      <c r="J727" s="46">
        <v>1498.7</v>
      </c>
    </row>
    <row r="728" spans="1:10" x14ac:dyDescent="0.25">
      <c r="A728" s="29"/>
      <c r="B728" s="29"/>
      <c r="C728" s="29"/>
      <c r="D728" s="29"/>
      <c r="E728" s="29" t="s">
        <v>208</v>
      </c>
      <c r="F728" s="28">
        <v>696.5837788</v>
      </c>
      <c r="G728" s="29" t="s">
        <v>207</v>
      </c>
      <c r="H728" s="28">
        <v>802.12</v>
      </c>
      <c r="I728" s="29" t="s">
        <v>206</v>
      </c>
      <c r="J728" s="28">
        <v>1498.7</v>
      </c>
    </row>
    <row r="729" spans="1:10" x14ac:dyDescent="0.25">
      <c r="A729" s="29"/>
      <c r="B729" s="29"/>
      <c r="C729" s="29"/>
      <c r="D729" s="29"/>
      <c r="E729" s="29" t="s">
        <v>205</v>
      </c>
      <c r="F729" s="28">
        <v>7824.11</v>
      </c>
      <c r="G729" s="29"/>
      <c r="H729" s="148" t="s">
        <v>204</v>
      </c>
      <c r="I729" s="148"/>
      <c r="J729" s="28">
        <v>38021.4</v>
      </c>
    </row>
    <row r="730" spans="1:10" ht="30" customHeight="1" thickBot="1" x14ac:dyDescent="0.3">
      <c r="A730" s="22"/>
      <c r="B730" s="22"/>
      <c r="C730" s="22"/>
      <c r="D730" s="22"/>
      <c r="E730" s="22"/>
      <c r="F730" s="22"/>
      <c r="G730" s="22" t="s">
        <v>203</v>
      </c>
      <c r="H730" s="27">
        <v>1</v>
      </c>
      <c r="I730" s="22" t="s">
        <v>202</v>
      </c>
      <c r="J730" s="23">
        <f>'Orçamento Sintético '!I64</f>
        <v>38021.35</v>
      </c>
    </row>
    <row r="731" spans="1:10" ht="1.05" customHeight="1" thickTop="1" x14ac:dyDescent="0.25">
      <c r="A731" s="26"/>
      <c r="B731" s="26"/>
      <c r="C731" s="26"/>
      <c r="D731" s="26"/>
      <c r="E731" s="26"/>
      <c r="F731" s="26"/>
      <c r="G731" s="26"/>
      <c r="H731" s="26"/>
      <c r="I731" s="26"/>
      <c r="J731" s="26"/>
    </row>
    <row r="732" spans="1:10" ht="24" customHeight="1" x14ac:dyDescent="0.25">
      <c r="A732" s="44" t="s">
        <v>193</v>
      </c>
      <c r="B732" s="44"/>
      <c r="C732" s="44"/>
      <c r="D732" s="44" t="s">
        <v>194</v>
      </c>
      <c r="E732" s="44"/>
      <c r="F732" s="141"/>
      <c r="G732" s="141"/>
      <c r="H732" s="45"/>
      <c r="I732" s="44"/>
      <c r="J732" s="43">
        <f>'Orçamento Sintético '!I65</f>
        <v>2532.89</v>
      </c>
    </row>
    <row r="733" spans="1:10" ht="18" customHeight="1" x14ac:dyDescent="0.25">
      <c r="A733" s="42" t="s">
        <v>195</v>
      </c>
      <c r="B733" s="40" t="s">
        <v>7</v>
      </c>
      <c r="C733" s="42" t="s">
        <v>8</v>
      </c>
      <c r="D733" s="42" t="s">
        <v>9</v>
      </c>
      <c r="E733" s="143" t="s">
        <v>216</v>
      </c>
      <c r="F733" s="143"/>
      <c r="G733" s="41" t="s">
        <v>10</v>
      </c>
      <c r="H733" s="40" t="s">
        <v>11</v>
      </c>
      <c r="I733" s="40" t="s">
        <v>12</v>
      </c>
      <c r="J733" s="40" t="s">
        <v>14</v>
      </c>
    </row>
    <row r="734" spans="1:10" ht="24" customHeight="1" x14ac:dyDescent="0.25">
      <c r="A734" s="38" t="s">
        <v>215</v>
      </c>
      <c r="B734" s="39" t="s">
        <v>196</v>
      </c>
      <c r="C734" s="38" t="s">
        <v>20</v>
      </c>
      <c r="D734" s="38" t="s">
        <v>197</v>
      </c>
      <c r="E734" s="153" t="s">
        <v>209</v>
      </c>
      <c r="F734" s="153"/>
      <c r="G734" s="37" t="s">
        <v>47</v>
      </c>
      <c r="H734" s="36">
        <v>1</v>
      </c>
      <c r="I734" s="35">
        <f>'Orçamento Sintético '!G66</f>
        <v>2011.67</v>
      </c>
      <c r="J734" s="35">
        <f>I734</f>
        <v>2011.67</v>
      </c>
    </row>
    <row r="735" spans="1:10" ht="25.95" customHeight="1" x14ac:dyDescent="0.25">
      <c r="A735" s="33" t="s">
        <v>212</v>
      </c>
      <c r="B735" s="34" t="s">
        <v>214</v>
      </c>
      <c r="C735" s="33" t="s">
        <v>29</v>
      </c>
      <c r="D735" s="33" t="s">
        <v>213</v>
      </c>
      <c r="E735" s="154" t="s">
        <v>209</v>
      </c>
      <c r="F735" s="154"/>
      <c r="G735" s="32" t="s">
        <v>97</v>
      </c>
      <c r="H735" s="31">
        <v>8</v>
      </c>
      <c r="I735" s="30">
        <v>113.34</v>
      </c>
      <c r="J735" s="30">
        <v>906.72</v>
      </c>
    </row>
    <row r="736" spans="1:10" ht="24" customHeight="1" x14ac:dyDescent="0.25">
      <c r="A736" s="33" t="s">
        <v>212</v>
      </c>
      <c r="B736" s="34" t="s">
        <v>211</v>
      </c>
      <c r="C736" s="33" t="s">
        <v>29</v>
      </c>
      <c r="D736" s="33" t="s">
        <v>210</v>
      </c>
      <c r="E736" s="154" t="s">
        <v>209</v>
      </c>
      <c r="F736" s="154"/>
      <c r="G736" s="32" t="s">
        <v>97</v>
      </c>
      <c r="H736" s="31">
        <v>32</v>
      </c>
      <c r="I736" s="30">
        <v>34.53</v>
      </c>
      <c r="J736" s="30">
        <v>1104.96</v>
      </c>
    </row>
    <row r="737" spans="1:10" x14ac:dyDescent="0.25">
      <c r="A737" s="29"/>
      <c r="B737" s="29"/>
      <c r="C737" s="29"/>
      <c r="D737" s="29"/>
      <c r="E737" s="29" t="s">
        <v>208</v>
      </c>
      <c r="F737" s="28">
        <v>898.68463859999997</v>
      </c>
      <c r="G737" s="29" t="s">
        <v>207</v>
      </c>
      <c r="H737" s="28">
        <v>1034.8399999999999</v>
      </c>
      <c r="I737" s="29" t="s">
        <v>206</v>
      </c>
      <c r="J737" s="28">
        <v>1933.52</v>
      </c>
    </row>
    <row r="738" spans="1:10" x14ac:dyDescent="0.25">
      <c r="A738" s="29"/>
      <c r="B738" s="29"/>
      <c r="C738" s="29"/>
      <c r="D738" s="29"/>
      <c r="E738" s="29" t="s">
        <v>205</v>
      </c>
      <c r="F738" s="28">
        <v>521.22</v>
      </c>
      <c r="G738" s="29"/>
      <c r="H738" s="148" t="s">
        <v>204</v>
      </c>
      <c r="I738" s="148"/>
      <c r="J738" s="28">
        <v>2532.9</v>
      </c>
    </row>
    <row r="739" spans="1:10" ht="30" customHeight="1" thickBot="1" x14ac:dyDescent="0.3">
      <c r="A739" s="22"/>
      <c r="B739" s="22"/>
      <c r="C739" s="22"/>
      <c r="D739" s="22"/>
      <c r="E739" s="22"/>
      <c r="F739" s="22"/>
      <c r="G739" s="22" t="s">
        <v>203</v>
      </c>
      <c r="H739" s="27">
        <v>1</v>
      </c>
      <c r="I739" s="22" t="s">
        <v>202</v>
      </c>
      <c r="J739" s="23">
        <f>'Orçamento Sintético '!I66</f>
        <v>2532.89</v>
      </c>
    </row>
    <row r="740" spans="1:10" ht="1.05" customHeight="1" thickTop="1" x14ac:dyDescent="0.25">
      <c r="A740" s="26"/>
      <c r="B740" s="26"/>
      <c r="C740" s="26"/>
      <c r="D740" s="26"/>
      <c r="E740" s="26"/>
      <c r="F740" s="26"/>
      <c r="G740" s="26"/>
      <c r="H740" s="26"/>
      <c r="I740" s="26"/>
      <c r="J740" s="26"/>
    </row>
    <row r="741" spans="1:10" x14ac:dyDescent="0.25">
      <c r="A741" s="20"/>
      <c r="B741" s="20"/>
      <c r="C741" s="20"/>
      <c r="D741" s="20"/>
      <c r="E741" s="20"/>
      <c r="F741" s="20"/>
      <c r="G741" s="20"/>
      <c r="H741" s="20"/>
      <c r="I741" s="20"/>
      <c r="J741" s="20"/>
    </row>
    <row r="742" spans="1:10" x14ac:dyDescent="0.25">
      <c r="A742" s="137"/>
      <c r="B742" s="137"/>
      <c r="C742" s="137"/>
      <c r="D742" s="25"/>
      <c r="E742" s="22"/>
      <c r="F742" s="138"/>
      <c r="G742" s="137"/>
      <c r="H742" s="132" t="s">
        <v>198</v>
      </c>
      <c r="I742" s="133"/>
      <c r="J742" s="134">
        <v>609473.69000000006</v>
      </c>
    </row>
    <row r="743" spans="1:10" x14ac:dyDescent="0.25">
      <c r="A743" s="137"/>
      <c r="B743" s="137"/>
      <c r="C743" s="137"/>
      <c r="D743" s="25"/>
      <c r="E743" s="22"/>
      <c r="F743" s="138"/>
      <c r="G743" s="137"/>
      <c r="H743" s="132" t="s">
        <v>199</v>
      </c>
      <c r="I743" s="133"/>
      <c r="J743" s="134">
        <v>713915.00999999989</v>
      </c>
    </row>
    <row r="744" spans="1:10" x14ac:dyDescent="0.25">
      <c r="A744" s="137"/>
      <c r="B744" s="137"/>
      <c r="C744" s="137"/>
      <c r="D744" s="25"/>
      <c r="E744" s="22"/>
      <c r="F744" s="138"/>
      <c r="G744" s="137"/>
      <c r="H744" s="132" t="s">
        <v>200</v>
      </c>
      <c r="I744" s="133"/>
      <c r="J744" s="134">
        <v>1323388.7</v>
      </c>
    </row>
    <row r="745" spans="1:10" ht="60" customHeight="1" x14ac:dyDescent="0.25">
      <c r="A745" s="21"/>
      <c r="B745" s="21"/>
      <c r="C745" s="21"/>
      <c r="D745" s="21"/>
      <c r="E745" s="21"/>
      <c r="F745" s="21"/>
      <c r="G745" s="21"/>
      <c r="H745" s="21"/>
      <c r="I745" s="21"/>
      <c r="J745" s="21"/>
    </row>
    <row r="746" spans="1:10" ht="70.05" customHeight="1" x14ac:dyDescent="0.25">
      <c r="A746" s="135"/>
      <c r="B746" s="136"/>
      <c r="C746" s="136"/>
      <c r="D746" s="136"/>
      <c r="E746" s="136"/>
      <c r="F746" s="136"/>
      <c r="G746" s="136"/>
      <c r="H746" s="136"/>
      <c r="I746" s="136"/>
      <c r="J746" s="136"/>
    </row>
  </sheetData>
  <mergeCells count="657">
    <mergeCell ref="H729:I729"/>
    <mergeCell ref="F732:G732"/>
    <mergeCell ref="E733:F733"/>
    <mergeCell ref="E734:F734"/>
    <mergeCell ref="H719:I719"/>
    <mergeCell ref="F722:G722"/>
    <mergeCell ref="E723:F723"/>
    <mergeCell ref="A746:J746"/>
    <mergeCell ref="E736:F736"/>
    <mergeCell ref="H738:I738"/>
    <mergeCell ref="A742:C742"/>
    <mergeCell ref="F742:G742"/>
    <mergeCell ref="A743:C743"/>
    <mergeCell ref="F743:G743"/>
    <mergeCell ref="A744:C744"/>
    <mergeCell ref="E735:F735"/>
    <mergeCell ref="E712:F712"/>
    <mergeCell ref="E713:F713"/>
    <mergeCell ref="E714:F714"/>
    <mergeCell ref="E715:F715"/>
    <mergeCell ref="E716:F716"/>
    <mergeCell ref="E717:F717"/>
    <mergeCell ref="F744:G744"/>
    <mergeCell ref="E724:F724"/>
    <mergeCell ref="E725:F725"/>
    <mergeCell ref="E726:F726"/>
    <mergeCell ref="E727:F727"/>
    <mergeCell ref="E700:F700"/>
    <mergeCell ref="E701:F701"/>
    <mergeCell ref="E702:F702"/>
    <mergeCell ref="E703:F703"/>
    <mergeCell ref="E704:F704"/>
    <mergeCell ref="E705:F705"/>
    <mergeCell ref="H707:I707"/>
    <mergeCell ref="E710:F710"/>
    <mergeCell ref="E711:F711"/>
    <mergeCell ref="H659:I659"/>
    <mergeCell ref="E662:F662"/>
    <mergeCell ref="E663:F663"/>
    <mergeCell ref="E664:F664"/>
    <mergeCell ref="E665:F665"/>
    <mergeCell ref="H667:I667"/>
    <mergeCell ref="E670:F670"/>
    <mergeCell ref="E671:F671"/>
    <mergeCell ref="E672:F672"/>
    <mergeCell ref="E699:F699"/>
    <mergeCell ref="E673:F673"/>
    <mergeCell ref="H675:I675"/>
    <mergeCell ref="F678:G678"/>
    <mergeCell ref="F679:G679"/>
    <mergeCell ref="E680:F680"/>
    <mergeCell ref="E681:F681"/>
    <mergeCell ref="E682:F682"/>
    <mergeCell ref="E683:F683"/>
    <mergeCell ref="E684:F684"/>
    <mergeCell ref="H686:I686"/>
    <mergeCell ref="E689:F689"/>
    <mergeCell ref="E690:F690"/>
    <mergeCell ref="E691:F691"/>
    <mergeCell ref="E692:F692"/>
    <mergeCell ref="E693:F693"/>
    <mergeCell ref="H695:I695"/>
    <mergeCell ref="E698:F698"/>
    <mergeCell ref="E649:F649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H638:I638"/>
    <mergeCell ref="E641:F641"/>
    <mergeCell ref="E642:F642"/>
    <mergeCell ref="E643:F643"/>
    <mergeCell ref="E644:F644"/>
    <mergeCell ref="E645:F645"/>
    <mergeCell ref="E646:F646"/>
    <mergeCell ref="E647:F647"/>
    <mergeCell ref="E648:F648"/>
    <mergeCell ref="E628:F628"/>
    <mergeCell ref="E629:F629"/>
    <mergeCell ref="E630:F630"/>
    <mergeCell ref="E631:F631"/>
    <mergeCell ref="E632:F632"/>
    <mergeCell ref="E633:F633"/>
    <mergeCell ref="E634:F634"/>
    <mergeCell ref="E635:F635"/>
    <mergeCell ref="E636:F636"/>
    <mergeCell ref="E625:F625"/>
    <mergeCell ref="E626:F626"/>
    <mergeCell ref="E627:F627"/>
    <mergeCell ref="E607:F607"/>
    <mergeCell ref="E608:F608"/>
    <mergeCell ref="E609:F609"/>
    <mergeCell ref="E610:F610"/>
    <mergeCell ref="E611:F611"/>
    <mergeCell ref="E612:F612"/>
    <mergeCell ref="E619:F619"/>
    <mergeCell ref="E620:F620"/>
    <mergeCell ref="E621:F621"/>
    <mergeCell ref="E622:F622"/>
    <mergeCell ref="E623:F623"/>
    <mergeCell ref="E624:F624"/>
    <mergeCell ref="H614:I614"/>
    <mergeCell ref="E617:F617"/>
    <mergeCell ref="E618:F618"/>
    <mergeCell ref="H596:I596"/>
    <mergeCell ref="E599:F599"/>
    <mergeCell ref="E600:F600"/>
    <mergeCell ref="E601:F601"/>
    <mergeCell ref="E602:F602"/>
    <mergeCell ref="E603:F603"/>
    <mergeCell ref="E604:F604"/>
    <mergeCell ref="E605:F605"/>
    <mergeCell ref="E606:F606"/>
    <mergeCell ref="E586:F586"/>
    <mergeCell ref="E587:F587"/>
    <mergeCell ref="E588:F588"/>
    <mergeCell ref="E589:F589"/>
    <mergeCell ref="E590:F590"/>
    <mergeCell ref="E591:F591"/>
    <mergeCell ref="E592:F592"/>
    <mergeCell ref="E593:F593"/>
    <mergeCell ref="E594:F594"/>
    <mergeCell ref="H575:I575"/>
    <mergeCell ref="E578:F578"/>
    <mergeCell ref="E579:F579"/>
    <mergeCell ref="E580:F580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H548:I548"/>
    <mergeCell ref="E551:F551"/>
    <mergeCell ref="E552:F552"/>
    <mergeCell ref="E553:F553"/>
    <mergeCell ref="E554:F554"/>
    <mergeCell ref="E555:F555"/>
    <mergeCell ref="E556:F556"/>
    <mergeCell ref="F562:G562"/>
    <mergeCell ref="E563:F563"/>
    <mergeCell ref="E564:F564"/>
    <mergeCell ref="E565:F565"/>
    <mergeCell ref="H567:I567"/>
    <mergeCell ref="F570:G570"/>
    <mergeCell ref="H558:I558"/>
    <mergeCell ref="F561:G561"/>
    <mergeCell ref="G538:I538"/>
    <mergeCell ref="A539:E539"/>
    <mergeCell ref="F539:I539"/>
    <mergeCell ref="H540:I540"/>
    <mergeCell ref="H541:I541"/>
    <mergeCell ref="A542:E542"/>
    <mergeCell ref="F542:I542"/>
    <mergeCell ref="G543:I543"/>
    <mergeCell ref="A546:E546"/>
    <mergeCell ref="F546:I546"/>
    <mergeCell ref="A533:E533"/>
    <mergeCell ref="F533:I533"/>
    <mergeCell ref="A534:E534"/>
    <mergeCell ref="F534:I534"/>
    <mergeCell ref="A535:E535"/>
    <mergeCell ref="F535:I535"/>
    <mergeCell ref="A536:E536"/>
    <mergeCell ref="F536:I536"/>
    <mergeCell ref="G537:I537"/>
    <mergeCell ref="J524:J525"/>
    <mergeCell ref="A527:E527"/>
    <mergeCell ref="F527:I527"/>
    <mergeCell ref="F528:I528"/>
    <mergeCell ref="A530:E530"/>
    <mergeCell ref="F530:I530"/>
    <mergeCell ref="A531:E531"/>
    <mergeCell ref="F531:I531"/>
    <mergeCell ref="A532:E532"/>
    <mergeCell ref="F532:I532"/>
    <mergeCell ref="E517:F517"/>
    <mergeCell ref="H519:I519"/>
    <mergeCell ref="E522:F522"/>
    <mergeCell ref="E523:F523"/>
    <mergeCell ref="A524:A525"/>
    <mergeCell ref="B524:B525"/>
    <mergeCell ref="C524:C525"/>
    <mergeCell ref="D524:D525"/>
    <mergeCell ref="E524:E525"/>
    <mergeCell ref="F524:G524"/>
    <mergeCell ref="H524:I524"/>
    <mergeCell ref="E505:F505"/>
    <mergeCell ref="E506:F506"/>
    <mergeCell ref="H508:I508"/>
    <mergeCell ref="E511:F511"/>
    <mergeCell ref="E512:F512"/>
    <mergeCell ref="E513:F513"/>
    <mergeCell ref="E514:F514"/>
    <mergeCell ref="E515:F515"/>
    <mergeCell ref="E516:F516"/>
    <mergeCell ref="H494:I494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A473:E473"/>
    <mergeCell ref="F473:I473"/>
    <mergeCell ref="A474:E474"/>
    <mergeCell ref="F474:I474"/>
    <mergeCell ref="A475:E475"/>
    <mergeCell ref="F475:I475"/>
    <mergeCell ref="A476:E476"/>
    <mergeCell ref="E481:F481"/>
    <mergeCell ref="E482:F482"/>
    <mergeCell ref="E483:F483"/>
    <mergeCell ref="E484:F484"/>
    <mergeCell ref="H486:I486"/>
    <mergeCell ref="E489:F489"/>
    <mergeCell ref="F476:I476"/>
    <mergeCell ref="H478:I478"/>
    <mergeCell ref="J464:J465"/>
    <mergeCell ref="A467:E467"/>
    <mergeCell ref="F467:I467"/>
    <mergeCell ref="F468:I468"/>
    <mergeCell ref="A470:E470"/>
    <mergeCell ref="F470:I470"/>
    <mergeCell ref="A471:E471"/>
    <mergeCell ref="F471:I471"/>
    <mergeCell ref="A464:A465"/>
    <mergeCell ref="B464:B465"/>
    <mergeCell ref="C464:C465"/>
    <mergeCell ref="D464:D465"/>
    <mergeCell ref="E464:E465"/>
    <mergeCell ref="F464:G464"/>
    <mergeCell ref="A472:E472"/>
    <mergeCell ref="F472:I472"/>
    <mergeCell ref="F453:G453"/>
    <mergeCell ref="F454:G454"/>
    <mergeCell ref="E455:F455"/>
    <mergeCell ref="E456:F456"/>
    <mergeCell ref="E457:F457"/>
    <mergeCell ref="H459:I459"/>
    <mergeCell ref="E462:F462"/>
    <mergeCell ref="E463:F463"/>
    <mergeCell ref="H464:I464"/>
    <mergeCell ref="F441:G441"/>
    <mergeCell ref="E442:F442"/>
    <mergeCell ref="E443:F443"/>
    <mergeCell ref="E444:F444"/>
    <mergeCell ref="E445:F445"/>
    <mergeCell ref="E446:F446"/>
    <mergeCell ref="E447:F447"/>
    <mergeCell ref="E448:F448"/>
    <mergeCell ref="H450:I450"/>
    <mergeCell ref="A436:E436"/>
    <mergeCell ref="F436:I436"/>
    <mergeCell ref="H438:I438"/>
    <mergeCell ref="J417:J418"/>
    <mergeCell ref="A425:E425"/>
    <mergeCell ref="F425:I425"/>
    <mergeCell ref="F426:I426"/>
    <mergeCell ref="A430:E430"/>
    <mergeCell ref="F430:I430"/>
    <mergeCell ref="A431:E431"/>
    <mergeCell ref="A433:E433"/>
    <mergeCell ref="F433:I433"/>
    <mergeCell ref="A434:E434"/>
    <mergeCell ref="F434:I434"/>
    <mergeCell ref="A435:E435"/>
    <mergeCell ref="F435:I435"/>
    <mergeCell ref="A417:A418"/>
    <mergeCell ref="B417:B418"/>
    <mergeCell ref="C417:C418"/>
    <mergeCell ref="D417:D418"/>
    <mergeCell ref="E417:E418"/>
    <mergeCell ref="F417:G417"/>
    <mergeCell ref="F431:I431"/>
    <mergeCell ref="A432:E432"/>
    <mergeCell ref="F432:I432"/>
    <mergeCell ref="H417:I417"/>
    <mergeCell ref="F394:G394"/>
    <mergeCell ref="E395:F395"/>
    <mergeCell ref="E396:F396"/>
    <mergeCell ref="E397:F397"/>
    <mergeCell ref="E398:F398"/>
    <mergeCell ref="E399:F399"/>
    <mergeCell ref="E400:F400"/>
    <mergeCell ref="E401:F401"/>
    <mergeCell ref="E402:F402"/>
    <mergeCell ref="E416:F416"/>
    <mergeCell ref="H404:I404"/>
    <mergeCell ref="F407:G407"/>
    <mergeCell ref="E408:F408"/>
    <mergeCell ref="E409:F409"/>
    <mergeCell ref="E410:F410"/>
    <mergeCell ref="H412:I412"/>
    <mergeCell ref="E415:F415"/>
    <mergeCell ref="E388:F388"/>
    <mergeCell ref="H390:I390"/>
    <mergeCell ref="F393:G393"/>
    <mergeCell ref="E367:F367"/>
    <mergeCell ref="E368:F368"/>
    <mergeCell ref="E369:F369"/>
    <mergeCell ref="E370:F370"/>
    <mergeCell ref="H372:I372"/>
    <mergeCell ref="E375:F375"/>
    <mergeCell ref="E376:F376"/>
    <mergeCell ref="E379:F379"/>
    <mergeCell ref="E380:F380"/>
    <mergeCell ref="E381:F381"/>
    <mergeCell ref="H383:I383"/>
    <mergeCell ref="E386:F386"/>
    <mergeCell ref="E387:F387"/>
    <mergeCell ref="E377:F377"/>
    <mergeCell ref="E378:F378"/>
    <mergeCell ref="E352:F352"/>
    <mergeCell ref="H354:I354"/>
    <mergeCell ref="E357:F357"/>
    <mergeCell ref="E358:F358"/>
    <mergeCell ref="E359:F359"/>
    <mergeCell ref="H361:I361"/>
    <mergeCell ref="E364:F364"/>
    <mergeCell ref="E365:F365"/>
    <mergeCell ref="E366:F366"/>
    <mergeCell ref="E340:F340"/>
    <mergeCell ref="E341:F341"/>
    <mergeCell ref="E342:F342"/>
    <mergeCell ref="H344:I344"/>
    <mergeCell ref="E347:F347"/>
    <mergeCell ref="E348:F348"/>
    <mergeCell ref="E349:F349"/>
    <mergeCell ref="E350:F350"/>
    <mergeCell ref="E351:F351"/>
    <mergeCell ref="E334:F334"/>
    <mergeCell ref="H336:I336"/>
    <mergeCell ref="F339:G339"/>
    <mergeCell ref="E319:F319"/>
    <mergeCell ref="E320:F320"/>
    <mergeCell ref="E321:F321"/>
    <mergeCell ref="E322:F322"/>
    <mergeCell ref="E323:F323"/>
    <mergeCell ref="E324:F324"/>
    <mergeCell ref="E325:F325"/>
    <mergeCell ref="E328:F328"/>
    <mergeCell ref="E329:F329"/>
    <mergeCell ref="E330:F330"/>
    <mergeCell ref="E331:F331"/>
    <mergeCell ref="E332:F332"/>
    <mergeCell ref="E333:F333"/>
    <mergeCell ref="E326:F326"/>
    <mergeCell ref="E327:F327"/>
    <mergeCell ref="H305:I305"/>
    <mergeCell ref="F308:G308"/>
    <mergeCell ref="F309:G309"/>
    <mergeCell ref="E310:F310"/>
    <mergeCell ref="E311:F311"/>
    <mergeCell ref="E312:F312"/>
    <mergeCell ref="H314:I314"/>
    <mergeCell ref="E317:F317"/>
    <mergeCell ref="E318:F318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E303:F303"/>
    <mergeCell ref="E289:F289"/>
    <mergeCell ref="H291:I291"/>
    <mergeCell ref="F294:G294"/>
    <mergeCell ref="E271:F271"/>
    <mergeCell ref="E272:F272"/>
    <mergeCell ref="E273:F273"/>
    <mergeCell ref="E274:F274"/>
    <mergeCell ref="E275:F275"/>
    <mergeCell ref="E276:F276"/>
    <mergeCell ref="E277:F277"/>
    <mergeCell ref="H281:I281"/>
    <mergeCell ref="E284:F284"/>
    <mergeCell ref="E285:F285"/>
    <mergeCell ref="E286:F286"/>
    <mergeCell ref="E287:F287"/>
    <mergeCell ref="E288:F288"/>
    <mergeCell ref="E278:F278"/>
    <mergeCell ref="E279:F279"/>
    <mergeCell ref="E262:F262"/>
    <mergeCell ref="E263:F263"/>
    <mergeCell ref="E264:F264"/>
    <mergeCell ref="E265:F265"/>
    <mergeCell ref="E266:F266"/>
    <mergeCell ref="E267:F267"/>
    <mergeCell ref="E268:F268"/>
    <mergeCell ref="E269:F269"/>
    <mergeCell ref="E270:F270"/>
    <mergeCell ref="E253:F253"/>
    <mergeCell ref="E254:F254"/>
    <mergeCell ref="E255:F255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H233:I233"/>
    <mergeCell ref="E236:F236"/>
    <mergeCell ref="E237:F237"/>
    <mergeCell ref="E238:F238"/>
    <mergeCell ref="E239:F239"/>
    <mergeCell ref="E240:F240"/>
    <mergeCell ref="E241:F241"/>
    <mergeCell ref="E244:F244"/>
    <mergeCell ref="E245:F245"/>
    <mergeCell ref="E246:F246"/>
    <mergeCell ref="E247:F247"/>
    <mergeCell ref="E248:F248"/>
    <mergeCell ref="E249:F249"/>
    <mergeCell ref="E242:F242"/>
    <mergeCell ref="E243:F243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14:F214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196:F196"/>
    <mergeCell ref="E197:F197"/>
    <mergeCell ref="E198:F198"/>
    <mergeCell ref="E199:F199"/>
    <mergeCell ref="E200:F200"/>
    <mergeCell ref="E201:F201"/>
    <mergeCell ref="E202:F202"/>
    <mergeCell ref="E205:F205"/>
    <mergeCell ref="E206:F206"/>
    <mergeCell ref="E207:F207"/>
    <mergeCell ref="E208:F208"/>
    <mergeCell ref="E209:F209"/>
    <mergeCell ref="E210:F210"/>
    <mergeCell ref="E203:F203"/>
    <mergeCell ref="E204:F204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60:F160"/>
    <mergeCell ref="E161:F161"/>
    <mergeCell ref="E162:F162"/>
    <mergeCell ref="E163:F163"/>
    <mergeCell ref="E164:F164"/>
    <mergeCell ref="E165:F165"/>
    <mergeCell ref="E166:F166"/>
    <mergeCell ref="E169:F169"/>
    <mergeCell ref="E170:F170"/>
    <mergeCell ref="E171:F171"/>
    <mergeCell ref="E172:F172"/>
    <mergeCell ref="E173:F173"/>
    <mergeCell ref="E174:F174"/>
    <mergeCell ref="E167:F167"/>
    <mergeCell ref="E168:F168"/>
    <mergeCell ref="E148:F148"/>
    <mergeCell ref="E149:F149"/>
    <mergeCell ref="H151:I151"/>
    <mergeCell ref="E154:F154"/>
    <mergeCell ref="E155:F155"/>
    <mergeCell ref="E156:F156"/>
    <mergeCell ref="E157:F157"/>
    <mergeCell ref="E158:F158"/>
    <mergeCell ref="E159:F159"/>
    <mergeCell ref="E139:F139"/>
    <mergeCell ref="E140:F140"/>
    <mergeCell ref="E141:F141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21:F121"/>
    <mergeCell ref="E122:F122"/>
    <mergeCell ref="E123:F123"/>
    <mergeCell ref="E124:F124"/>
    <mergeCell ref="E125:F125"/>
    <mergeCell ref="E126:F126"/>
    <mergeCell ref="E127:F127"/>
    <mergeCell ref="E130:F130"/>
    <mergeCell ref="E131:F131"/>
    <mergeCell ref="E132:F132"/>
    <mergeCell ref="E133:F133"/>
    <mergeCell ref="E134:F134"/>
    <mergeCell ref="E135:F135"/>
    <mergeCell ref="E128:F128"/>
    <mergeCell ref="E129:F129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00:F100"/>
    <mergeCell ref="H102:I102"/>
    <mergeCell ref="E105:F105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E99:F99"/>
    <mergeCell ref="E82:F82"/>
    <mergeCell ref="E83:F83"/>
    <mergeCell ref="E84:F84"/>
    <mergeCell ref="E85:F85"/>
    <mergeCell ref="E86:F86"/>
    <mergeCell ref="E87:F87"/>
    <mergeCell ref="E88:F88"/>
    <mergeCell ref="E91:F91"/>
    <mergeCell ref="E92:F92"/>
    <mergeCell ref="E93:F93"/>
    <mergeCell ref="E94:F94"/>
    <mergeCell ref="E95:F95"/>
    <mergeCell ref="E96:F96"/>
    <mergeCell ref="E89:F89"/>
    <mergeCell ref="E90:F90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H22:I22"/>
    <mergeCell ref="E25:F25"/>
    <mergeCell ref="E26:F26"/>
    <mergeCell ref="E27:F27"/>
    <mergeCell ref="E61:F61"/>
    <mergeCell ref="E62:F62"/>
    <mergeCell ref="E63:F63"/>
    <mergeCell ref="E46:F46"/>
    <mergeCell ref="E47:F47"/>
    <mergeCell ref="E48:F48"/>
    <mergeCell ref="E49:F49"/>
    <mergeCell ref="E50:F50"/>
    <mergeCell ref="E51:F51"/>
    <mergeCell ref="E52:F52"/>
    <mergeCell ref="E55:F55"/>
    <mergeCell ref="E56:F56"/>
    <mergeCell ref="E57:F57"/>
    <mergeCell ref="E58:F58"/>
    <mergeCell ref="E59:F59"/>
    <mergeCell ref="E60:F60"/>
    <mergeCell ref="E53:F53"/>
    <mergeCell ref="E54:F54"/>
    <mergeCell ref="E45:F45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18:F18"/>
    <mergeCell ref="E19:F19"/>
    <mergeCell ref="E20:F20"/>
    <mergeCell ref="A3:J3"/>
    <mergeCell ref="H12:I12"/>
    <mergeCell ref="F15:G15"/>
    <mergeCell ref="C1:D1"/>
    <mergeCell ref="E1:F1"/>
    <mergeCell ref="G1:H1"/>
    <mergeCell ref="I1:J1"/>
    <mergeCell ref="C2:D2"/>
    <mergeCell ref="E2:F2"/>
    <mergeCell ref="G2:H2"/>
    <mergeCell ref="I2:J2"/>
    <mergeCell ref="F4:G4"/>
    <mergeCell ref="E5:F5"/>
    <mergeCell ref="E6:F6"/>
    <mergeCell ref="E7:F7"/>
    <mergeCell ref="E8:F8"/>
    <mergeCell ref="E9:F9"/>
    <mergeCell ref="E10:F10"/>
    <mergeCell ref="F16:G16"/>
    <mergeCell ref="E17:F17"/>
  </mergeCells>
  <pageMargins left="0.5" right="0.5" top="1" bottom="1" header="0.5" footer="0.5"/>
  <pageSetup paperSize="9" scale="72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5A748-0C13-48DD-ADBF-B2915EF72270}">
  <dimension ref="A1:L25"/>
  <sheetViews>
    <sheetView showOutlineSymbols="0" showWhiteSpace="0" view="pageBreakPreview" topLeftCell="A2" zoomScale="60" zoomScaleNormal="100" workbookViewId="0">
      <selection activeCell="B2" sqref="B2"/>
    </sheetView>
  </sheetViews>
  <sheetFormatPr defaultRowHeight="13.8" x14ac:dyDescent="0.25"/>
  <cols>
    <col min="1" max="1" width="20" bestFit="1" customWidth="1"/>
    <col min="2" max="2" width="60" bestFit="1" customWidth="1"/>
    <col min="3" max="3" width="20" bestFit="1" customWidth="1"/>
    <col min="4" max="9" width="12" bestFit="1" customWidth="1"/>
    <col min="10" max="10" width="13.796875" bestFit="1" customWidth="1"/>
    <col min="11" max="11" width="12" bestFit="1" customWidth="1"/>
    <col min="12" max="12" width="14" bestFit="1" customWidth="1"/>
    <col min="13" max="30" width="12" bestFit="1" customWidth="1"/>
  </cols>
  <sheetData>
    <row r="1" spans="1:12" x14ac:dyDescent="0.25">
      <c r="A1" s="54"/>
      <c r="B1" s="54" t="s">
        <v>0</v>
      </c>
      <c r="C1" s="54" t="s">
        <v>1</v>
      </c>
      <c r="D1" s="144"/>
      <c r="E1" s="144"/>
      <c r="F1" s="144" t="s">
        <v>2</v>
      </c>
      <c r="G1" s="144"/>
    </row>
    <row r="2" spans="1:12" ht="94.95" customHeight="1" x14ac:dyDescent="0.25">
      <c r="A2" s="24"/>
      <c r="B2" s="24" t="s">
        <v>726</v>
      </c>
      <c r="C2" s="24" t="s">
        <v>3</v>
      </c>
      <c r="D2" s="138" t="s">
        <v>2366</v>
      </c>
      <c r="E2" s="138"/>
      <c r="F2" s="138" t="s">
        <v>4</v>
      </c>
      <c r="G2" s="138"/>
    </row>
    <row r="3" spans="1:12" x14ac:dyDescent="0.25">
      <c r="A3" s="145" t="s">
        <v>2265</v>
      </c>
      <c r="B3" s="136"/>
      <c r="C3" s="136"/>
      <c r="D3" s="136"/>
      <c r="E3" s="136"/>
      <c r="F3" s="136"/>
      <c r="G3" s="136"/>
    </row>
    <row r="4" spans="1:12" x14ac:dyDescent="0.25">
      <c r="A4" s="42" t="s">
        <v>6</v>
      </c>
      <c r="B4" s="42" t="s">
        <v>9</v>
      </c>
      <c r="C4" s="40" t="s">
        <v>2264</v>
      </c>
      <c r="D4" s="40" t="s">
        <v>2263</v>
      </c>
      <c r="E4" s="40" t="s">
        <v>2262</v>
      </c>
      <c r="F4" s="40" t="s">
        <v>2261</v>
      </c>
      <c r="G4" s="40" t="s">
        <v>2260</v>
      </c>
      <c r="H4" s="40" t="s">
        <v>2259</v>
      </c>
      <c r="I4" s="40" t="s">
        <v>2258</v>
      </c>
      <c r="J4" s="40" t="s">
        <v>2257</v>
      </c>
    </row>
    <row r="5" spans="1:12" ht="24" customHeight="1" thickBot="1" x14ac:dyDescent="0.3">
      <c r="A5" s="44" t="s">
        <v>16</v>
      </c>
      <c r="B5" s="44" t="s">
        <v>17</v>
      </c>
      <c r="C5" s="45" t="s">
        <v>2369</v>
      </c>
      <c r="D5" s="59" t="s">
        <v>2256</v>
      </c>
      <c r="E5" s="59" t="s">
        <v>2255</v>
      </c>
      <c r="F5" s="59" t="s">
        <v>2254</v>
      </c>
      <c r="G5" s="59" t="s">
        <v>2253</v>
      </c>
      <c r="H5" s="59" t="s">
        <v>2252</v>
      </c>
      <c r="I5" s="59" t="s">
        <v>2251</v>
      </c>
      <c r="J5" s="59" t="s">
        <v>2250</v>
      </c>
      <c r="K5" s="122"/>
      <c r="L5" s="128"/>
    </row>
    <row r="6" spans="1:12" ht="24" customHeight="1" thickTop="1" thickBot="1" x14ac:dyDescent="0.3">
      <c r="A6" s="44" t="s">
        <v>23</v>
      </c>
      <c r="B6" s="44" t="s">
        <v>24</v>
      </c>
      <c r="C6" s="45" t="s">
        <v>2370</v>
      </c>
      <c r="D6" s="59" t="s">
        <v>2249</v>
      </c>
      <c r="E6" s="45" t="s">
        <v>369</v>
      </c>
      <c r="F6" s="45" t="s">
        <v>369</v>
      </c>
      <c r="G6" s="45" t="s">
        <v>369</v>
      </c>
      <c r="H6" s="45" t="s">
        <v>369</v>
      </c>
      <c r="I6" s="45" t="s">
        <v>369</v>
      </c>
      <c r="J6" s="45" t="s">
        <v>369</v>
      </c>
    </row>
    <row r="7" spans="1:12" ht="24" customHeight="1" thickTop="1" thickBot="1" x14ac:dyDescent="0.3">
      <c r="A7" s="44" t="s">
        <v>54</v>
      </c>
      <c r="B7" s="44" t="s">
        <v>55</v>
      </c>
      <c r="C7" s="45" t="s">
        <v>2371</v>
      </c>
      <c r="D7" s="59" t="s">
        <v>2248</v>
      </c>
      <c r="E7" s="45" t="s">
        <v>369</v>
      </c>
      <c r="F7" s="45" t="s">
        <v>369</v>
      </c>
      <c r="G7" s="45" t="s">
        <v>369</v>
      </c>
      <c r="H7" s="45" t="s">
        <v>369</v>
      </c>
      <c r="I7" s="45" t="s">
        <v>369</v>
      </c>
      <c r="J7" s="45" t="s">
        <v>369</v>
      </c>
    </row>
    <row r="8" spans="1:12" ht="24" customHeight="1" thickTop="1" thickBot="1" x14ac:dyDescent="0.3">
      <c r="A8" s="44" t="s">
        <v>67</v>
      </c>
      <c r="B8" s="44" t="s">
        <v>68</v>
      </c>
      <c r="C8" s="45" t="s">
        <v>2372</v>
      </c>
      <c r="D8" s="59" t="s">
        <v>2247</v>
      </c>
      <c r="E8" s="59" t="s">
        <v>2247</v>
      </c>
      <c r="F8" s="59" t="s">
        <v>2247</v>
      </c>
      <c r="G8" s="59" t="s">
        <v>2247</v>
      </c>
      <c r="H8" s="59" t="s">
        <v>2246</v>
      </c>
      <c r="I8" s="59" t="s">
        <v>2246</v>
      </c>
      <c r="J8" s="45" t="s">
        <v>369</v>
      </c>
    </row>
    <row r="9" spans="1:12" ht="25.95" customHeight="1" thickTop="1" thickBot="1" x14ac:dyDescent="0.3">
      <c r="A9" s="44" t="s">
        <v>90</v>
      </c>
      <c r="B9" s="44" t="s">
        <v>91</v>
      </c>
      <c r="C9" s="45" t="s">
        <v>2373</v>
      </c>
      <c r="D9" s="60" t="s">
        <v>2245</v>
      </c>
      <c r="E9" s="60" t="s">
        <v>2244</v>
      </c>
      <c r="F9" s="45" t="s">
        <v>369</v>
      </c>
      <c r="G9" s="45" t="s">
        <v>369</v>
      </c>
      <c r="H9" s="45" t="s">
        <v>369</v>
      </c>
      <c r="I9" s="45" t="s">
        <v>369</v>
      </c>
      <c r="J9" s="45" t="s">
        <v>369</v>
      </c>
    </row>
    <row r="10" spans="1:12" ht="24" customHeight="1" thickTop="1" thickBot="1" x14ac:dyDescent="0.3">
      <c r="A10" s="44" t="s">
        <v>92</v>
      </c>
      <c r="B10" s="44" t="s">
        <v>93</v>
      </c>
      <c r="C10" s="45" t="s">
        <v>2374</v>
      </c>
      <c r="D10" s="59" t="s">
        <v>2243</v>
      </c>
      <c r="E10" s="45" t="s">
        <v>369</v>
      </c>
      <c r="F10" s="45" t="s">
        <v>369</v>
      </c>
      <c r="G10" s="45" t="s">
        <v>369</v>
      </c>
      <c r="H10" s="45" t="s">
        <v>369</v>
      </c>
      <c r="I10" s="45" t="s">
        <v>369</v>
      </c>
      <c r="J10" s="45" t="s">
        <v>369</v>
      </c>
    </row>
    <row r="11" spans="1:12" ht="24" customHeight="1" thickTop="1" thickBot="1" x14ac:dyDescent="0.3">
      <c r="A11" s="44" t="s">
        <v>98</v>
      </c>
      <c r="B11" s="44" t="s">
        <v>99</v>
      </c>
      <c r="C11" s="45" t="s">
        <v>2375</v>
      </c>
      <c r="D11" s="59" t="s">
        <v>2242</v>
      </c>
      <c r="E11" s="45" t="s">
        <v>369</v>
      </c>
      <c r="F11" s="45" t="s">
        <v>369</v>
      </c>
      <c r="G11" s="45" t="s">
        <v>369</v>
      </c>
      <c r="H11" s="45" t="s">
        <v>369</v>
      </c>
      <c r="I11" s="45" t="s">
        <v>369</v>
      </c>
      <c r="J11" s="45" t="s">
        <v>369</v>
      </c>
    </row>
    <row r="12" spans="1:12" ht="24" customHeight="1" thickTop="1" thickBot="1" x14ac:dyDescent="0.3">
      <c r="A12" s="44" t="s">
        <v>109</v>
      </c>
      <c r="B12" s="44" t="s">
        <v>110</v>
      </c>
      <c r="C12" s="45" t="s">
        <v>2376</v>
      </c>
      <c r="D12" s="45" t="s">
        <v>369</v>
      </c>
      <c r="E12" s="59" t="s">
        <v>2241</v>
      </c>
      <c r="F12" s="45" t="s">
        <v>369</v>
      </c>
      <c r="G12" s="45" t="s">
        <v>369</v>
      </c>
      <c r="H12" s="45" t="s">
        <v>369</v>
      </c>
      <c r="I12" s="45" t="s">
        <v>369</v>
      </c>
      <c r="J12" s="45" t="s">
        <v>369</v>
      </c>
    </row>
    <row r="13" spans="1:12" ht="24" customHeight="1" thickTop="1" thickBot="1" x14ac:dyDescent="0.3">
      <c r="A13" s="44" t="s">
        <v>114</v>
      </c>
      <c r="B13" s="44" t="s">
        <v>115</v>
      </c>
      <c r="C13" s="45" t="s">
        <v>2377</v>
      </c>
      <c r="D13" s="45" t="s">
        <v>369</v>
      </c>
      <c r="E13" s="59" t="s">
        <v>2240</v>
      </c>
      <c r="F13" s="59" t="s">
        <v>2240</v>
      </c>
      <c r="G13" s="45" t="s">
        <v>369</v>
      </c>
      <c r="H13" s="45" t="s">
        <v>369</v>
      </c>
      <c r="I13" s="45" t="s">
        <v>369</v>
      </c>
      <c r="J13" s="45" t="s">
        <v>369</v>
      </c>
    </row>
    <row r="14" spans="1:12" ht="24" customHeight="1" thickTop="1" thickBot="1" x14ac:dyDescent="0.3">
      <c r="A14" s="44" t="s">
        <v>144</v>
      </c>
      <c r="B14" s="44" t="s">
        <v>145</v>
      </c>
      <c r="C14" s="45" t="s">
        <v>2378</v>
      </c>
      <c r="D14" s="45" t="s">
        <v>369</v>
      </c>
      <c r="E14" s="60" t="s">
        <v>2239</v>
      </c>
      <c r="F14" s="60" t="s">
        <v>2238</v>
      </c>
      <c r="G14" s="60" t="s">
        <v>2237</v>
      </c>
      <c r="H14" s="60" t="s">
        <v>2236</v>
      </c>
      <c r="I14" s="45" t="s">
        <v>369</v>
      </c>
      <c r="J14" s="45" t="s">
        <v>369</v>
      </c>
    </row>
    <row r="15" spans="1:12" ht="24" customHeight="1" thickTop="1" thickBot="1" x14ac:dyDescent="0.3">
      <c r="A15" s="44" t="s">
        <v>146</v>
      </c>
      <c r="B15" s="44" t="s">
        <v>147</v>
      </c>
      <c r="C15" s="45" t="s">
        <v>2382</v>
      </c>
      <c r="D15" s="45" t="s">
        <v>369</v>
      </c>
      <c r="E15" s="59" t="s">
        <v>2235</v>
      </c>
      <c r="F15" s="59" t="s">
        <v>2234</v>
      </c>
      <c r="G15" s="59" t="s">
        <v>2233</v>
      </c>
      <c r="H15" s="59" t="s">
        <v>2232</v>
      </c>
      <c r="I15" s="45" t="s">
        <v>369</v>
      </c>
      <c r="J15" s="45" t="s">
        <v>369</v>
      </c>
    </row>
    <row r="16" spans="1:12" ht="24" customHeight="1" thickTop="1" thickBot="1" x14ac:dyDescent="0.3">
      <c r="A16" s="44" t="s">
        <v>151</v>
      </c>
      <c r="B16" s="44" t="s">
        <v>152</v>
      </c>
      <c r="C16" s="45" t="s">
        <v>2381</v>
      </c>
      <c r="D16" s="45" t="s">
        <v>369</v>
      </c>
      <c r="E16" s="45" t="s">
        <v>369</v>
      </c>
      <c r="F16" s="59" t="s">
        <v>2231</v>
      </c>
      <c r="G16" s="59" t="s">
        <v>2231</v>
      </c>
      <c r="H16" s="59" t="s">
        <v>2230</v>
      </c>
      <c r="I16" s="45" t="s">
        <v>369</v>
      </c>
      <c r="J16" s="45" t="s">
        <v>369</v>
      </c>
    </row>
    <row r="17" spans="1:10" ht="24" customHeight="1" thickTop="1" thickBot="1" x14ac:dyDescent="0.3">
      <c r="A17" s="44" t="s">
        <v>172</v>
      </c>
      <c r="B17" s="44" t="s">
        <v>173</v>
      </c>
      <c r="C17" s="45" t="s">
        <v>2379</v>
      </c>
      <c r="D17" s="45" t="s">
        <v>369</v>
      </c>
      <c r="E17" s="45" t="s">
        <v>369</v>
      </c>
      <c r="F17" s="45" t="s">
        <v>369</v>
      </c>
      <c r="G17" s="45" t="s">
        <v>369</v>
      </c>
      <c r="H17" s="45" t="s">
        <v>369</v>
      </c>
      <c r="I17" s="59" t="s">
        <v>2229</v>
      </c>
      <c r="J17" s="45" t="s">
        <v>369</v>
      </c>
    </row>
    <row r="18" spans="1:10" ht="24" customHeight="1" thickTop="1" thickBot="1" x14ac:dyDescent="0.3">
      <c r="A18" s="44" t="s">
        <v>193</v>
      </c>
      <c r="B18" s="44" t="s">
        <v>194</v>
      </c>
      <c r="C18" s="45" t="s">
        <v>2380</v>
      </c>
      <c r="D18" s="45" t="s">
        <v>369</v>
      </c>
      <c r="E18" s="45" t="s">
        <v>369</v>
      </c>
      <c r="F18" s="45" t="s">
        <v>369</v>
      </c>
      <c r="G18" s="45" t="s">
        <v>369</v>
      </c>
      <c r="H18" s="45" t="s">
        <v>369</v>
      </c>
      <c r="I18" s="45" t="s">
        <v>369</v>
      </c>
      <c r="J18" s="59" t="s">
        <v>2228</v>
      </c>
    </row>
    <row r="19" spans="1:10" ht="14.4" thickTop="1" x14ac:dyDescent="0.25">
      <c r="A19" s="138" t="s">
        <v>2227</v>
      </c>
      <c r="B19" s="138"/>
      <c r="C19" s="24"/>
      <c r="D19" s="22" t="s">
        <v>2211</v>
      </c>
      <c r="E19" s="22" t="s">
        <v>2226</v>
      </c>
      <c r="F19" s="22" t="s">
        <v>2225</v>
      </c>
      <c r="G19" s="22" t="s">
        <v>2224</v>
      </c>
      <c r="H19" s="22" t="s">
        <v>2223</v>
      </c>
      <c r="I19" s="22" t="s">
        <v>2222</v>
      </c>
      <c r="J19" s="22" t="s">
        <v>2221</v>
      </c>
    </row>
    <row r="20" spans="1:10" x14ac:dyDescent="0.25">
      <c r="A20" s="138" t="s">
        <v>2220</v>
      </c>
      <c r="B20" s="138"/>
      <c r="C20" s="24"/>
      <c r="D20" s="22" t="s">
        <v>2219</v>
      </c>
      <c r="E20" s="22" t="s">
        <v>2218</v>
      </c>
      <c r="F20" s="22" t="s">
        <v>2217</v>
      </c>
      <c r="G20" s="22" t="s">
        <v>2216</v>
      </c>
      <c r="H20" s="22" t="s">
        <v>2215</v>
      </c>
      <c r="I20" s="22" t="s">
        <v>2214</v>
      </c>
      <c r="J20" s="22" t="s">
        <v>2213</v>
      </c>
    </row>
    <row r="21" spans="1:10" x14ac:dyDescent="0.25">
      <c r="A21" s="138" t="s">
        <v>2212</v>
      </c>
      <c r="B21" s="138"/>
      <c r="C21" s="24"/>
      <c r="D21" s="22" t="s">
        <v>2211</v>
      </c>
      <c r="E21" s="22" t="s">
        <v>2210</v>
      </c>
      <c r="F21" s="22" t="s">
        <v>2209</v>
      </c>
      <c r="G21" s="22" t="s">
        <v>2208</v>
      </c>
      <c r="H21" s="22" t="s">
        <v>2207</v>
      </c>
      <c r="I21" s="22" t="s">
        <v>1572</v>
      </c>
      <c r="J21" s="22" t="s">
        <v>2206</v>
      </c>
    </row>
    <row r="22" spans="1:10" x14ac:dyDescent="0.25">
      <c r="A22" s="138" t="s">
        <v>2205</v>
      </c>
      <c r="B22" s="138"/>
      <c r="C22" s="24"/>
      <c r="D22" s="22" t="s">
        <v>2204</v>
      </c>
      <c r="E22" s="22" t="s">
        <v>2203</v>
      </c>
      <c r="F22" s="22" t="s">
        <v>2202</v>
      </c>
      <c r="G22" s="22" t="s">
        <v>2201</v>
      </c>
      <c r="H22" s="22" t="s">
        <v>2200</v>
      </c>
      <c r="I22" s="22" t="s">
        <v>2199</v>
      </c>
      <c r="J22" s="23">
        <v>1223338.7</v>
      </c>
    </row>
    <row r="23" spans="1:10" x14ac:dyDescent="0.25">
      <c r="A23" s="20"/>
      <c r="B23" s="20"/>
      <c r="C23" s="20"/>
      <c r="D23" s="20"/>
      <c r="E23" s="20"/>
      <c r="F23" s="20"/>
      <c r="G23" s="20"/>
    </row>
    <row r="24" spans="1:10" ht="60" customHeight="1" x14ac:dyDescent="0.25">
      <c r="A24" s="21"/>
      <c r="B24" s="21"/>
      <c r="C24" s="21"/>
      <c r="D24" s="21"/>
      <c r="E24" s="21"/>
      <c r="F24" s="21"/>
      <c r="G24" s="21"/>
    </row>
    <row r="25" spans="1:10" ht="70.05" customHeight="1" x14ac:dyDescent="0.25">
      <c r="A25" s="135"/>
      <c r="B25" s="136"/>
      <c r="C25" s="136"/>
      <c r="D25" s="136"/>
      <c r="E25" s="136"/>
      <c r="F25" s="136"/>
      <c r="G25" s="136"/>
    </row>
  </sheetData>
  <mergeCells count="10">
    <mergeCell ref="D1:E1"/>
    <mergeCell ref="F1:G1"/>
    <mergeCell ref="D2:E2"/>
    <mergeCell ref="F2:G2"/>
    <mergeCell ref="A3:G3"/>
    <mergeCell ref="A19:B19"/>
    <mergeCell ref="A20:B20"/>
    <mergeCell ref="A21:B21"/>
    <mergeCell ref="A22:B22"/>
    <mergeCell ref="A25:G25"/>
  </mergeCells>
  <pageMargins left="0.5" right="0.5" top="1" bottom="1" header="0.5" footer="0.5"/>
  <pageSetup paperSize="8" scale="67" orientation="portrait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CAD5A-1E53-4B02-95CD-4444CD0CEF89}">
  <dimension ref="A1:F43"/>
  <sheetViews>
    <sheetView view="pageBreakPreview" zoomScale="115" zoomScaleNormal="100" zoomScaleSheetLayoutView="115" workbookViewId="0">
      <selection activeCell="J7" sqref="J7"/>
    </sheetView>
  </sheetViews>
  <sheetFormatPr defaultRowHeight="10.199999999999999" x14ac:dyDescent="0.2"/>
  <cols>
    <col min="1" max="1" width="9.796875" style="61" bestFit="1" customWidth="1"/>
    <col min="2" max="2" width="35.69921875" style="61" customWidth="1"/>
    <col min="3" max="3" width="10.796875" style="61" hidden="1" customWidth="1"/>
    <col min="4" max="4" width="16.8984375" style="61" hidden="1" customWidth="1"/>
    <col min="5" max="5" width="13.19921875" style="61" customWidth="1"/>
    <col min="6" max="6" width="18.5" style="61" customWidth="1"/>
    <col min="7" max="16384" width="8.796875" style="61"/>
  </cols>
  <sheetData>
    <row r="1" spans="1:6" ht="70.5" customHeight="1" x14ac:dyDescent="0.2">
      <c r="A1" s="166"/>
      <c r="B1" s="166"/>
      <c r="C1" s="166"/>
      <c r="D1" s="166"/>
      <c r="E1" s="166"/>
      <c r="F1" s="166"/>
    </row>
    <row r="2" spans="1:6" ht="11.4" x14ac:dyDescent="0.2">
      <c r="A2" s="62" t="s">
        <v>2266</v>
      </c>
      <c r="B2" s="167" t="s">
        <v>2267</v>
      </c>
      <c r="C2" s="167"/>
      <c r="D2" s="63"/>
      <c r="E2" s="63"/>
      <c r="F2" s="168">
        <f ca="1">TODAY()</f>
        <v>45280</v>
      </c>
    </row>
    <row r="3" spans="1:6" ht="36.6" customHeight="1" x14ac:dyDescent="0.2">
      <c r="A3" s="62" t="s">
        <v>0</v>
      </c>
      <c r="B3" s="167" t="e">
        <f>#REF!</f>
        <v>#REF!</v>
      </c>
      <c r="C3" s="167"/>
      <c r="D3" s="63"/>
      <c r="E3" s="63"/>
      <c r="F3" s="169"/>
    </row>
    <row r="4" spans="1:6" ht="11.4" x14ac:dyDescent="0.2">
      <c r="A4" s="62" t="s">
        <v>2268</v>
      </c>
      <c r="B4" s="170"/>
      <c r="C4" s="170"/>
      <c r="D4" s="63"/>
      <c r="E4" s="63"/>
      <c r="F4" s="169"/>
    </row>
    <row r="5" spans="1:6" ht="15.6" x14ac:dyDescent="0.3">
      <c r="A5" s="64"/>
      <c r="B5" s="65"/>
      <c r="C5" s="65"/>
      <c r="D5" s="160"/>
      <c r="E5" s="160"/>
      <c r="F5" s="66"/>
    </row>
    <row r="6" spans="1:6" ht="15.6" x14ac:dyDescent="0.2">
      <c r="A6" s="158" t="s">
        <v>2269</v>
      </c>
      <c r="B6" s="158"/>
      <c r="C6" s="158"/>
      <c r="D6" s="158"/>
      <c r="E6" s="158"/>
      <c r="F6" s="158"/>
    </row>
    <row r="7" spans="1:6" ht="15.6" x14ac:dyDescent="0.2">
      <c r="A7" s="161" t="s">
        <v>2270</v>
      </c>
      <c r="B7" s="162" t="s">
        <v>2271</v>
      </c>
      <c r="C7" s="163" t="s">
        <v>2272</v>
      </c>
      <c r="D7" s="163"/>
      <c r="E7" s="164" t="s">
        <v>2273</v>
      </c>
      <c r="F7" s="165"/>
    </row>
    <row r="8" spans="1:6" ht="31.2" x14ac:dyDescent="0.2">
      <c r="A8" s="161"/>
      <c r="B8" s="162"/>
      <c r="C8" s="67" t="s">
        <v>2274</v>
      </c>
      <c r="D8" s="67" t="s">
        <v>2275</v>
      </c>
      <c r="E8" s="68" t="s">
        <v>2274</v>
      </c>
      <c r="F8" s="68" t="s">
        <v>2275</v>
      </c>
    </row>
    <row r="9" spans="1:6" ht="15.6" x14ac:dyDescent="0.2">
      <c r="A9" s="158" t="s">
        <v>2276</v>
      </c>
      <c r="B9" s="158"/>
      <c r="C9" s="158"/>
      <c r="D9" s="158"/>
      <c r="E9" s="158"/>
      <c r="F9" s="158"/>
    </row>
    <row r="10" spans="1:6" ht="15.6" x14ac:dyDescent="0.2">
      <c r="A10" s="69" t="s">
        <v>2277</v>
      </c>
      <c r="B10" s="70" t="s">
        <v>2278</v>
      </c>
      <c r="C10" s="71">
        <v>0</v>
      </c>
      <c r="D10" s="72">
        <v>0</v>
      </c>
      <c r="E10" s="73">
        <v>0.2</v>
      </c>
      <c r="F10" s="73">
        <v>0.2</v>
      </c>
    </row>
    <row r="11" spans="1:6" ht="15.6" x14ac:dyDescent="0.2">
      <c r="A11" s="74" t="s">
        <v>2279</v>
      </c>
      <c r="B11" s="75" t="s">
        <v>2280</v>
      </c>
      <c r="C11" s="76">
        <v>0</v>
      </c>
      <c r="D11" s="77">
        <v>0</v>
      </c>
      <c r="E11" s="78">
        <v>1.4999999999999999E-2</v>
      </c>
      <c r="F11" s="78">
        <v>1.4999999999999999E-2</v>
      </c>
    </row>
    <row r="12" spans="1:6" ht="15.6" x14ac:dyDescent="0.2">
      <c r="A12" s="69" t="s">
        <v>2281</v>
      </c>
      <c r="B12" s="70" t="s">
        <v>2282</v>
      </c>
      <c r="C12" s="71">
        <v>0</v>
      </c>
      <c r="D12" s="72">
        <v>0</v>
      </c>
      <c r="E12" s="73">
        <v>0.01</v>
      </c>
      <c r="F12" s="73">
        <v>0.01</v>
      </c>
    </row>
    <row r="13" spans="1:6" ht="15.6" x14ac:dyDescent="0.2">
      <c r="A13" s="74" t="s">
        <v>2283</v>
      </c>
      <c r="B13" s="75" t="s">
        <v>2284</v>
      </c>
      <c r="C13" s="76">
        <v>0</v>
      </c>
      <c r="D13" s="77">
        <v>0</v>
      </c>
      <c r="E13" s="78">
        <v>2E-3</v>
      </c>
      <c r="F13" s="78">
        <v>2E-3</v>
      </c>
    </row>
    <row r="14" spans="1:6" ht="15.6" x14ac:dyDescent="0.2">
      <c r="A14" s="69" t="s">
        <v>2285</v>
      </c>
      <c r="B14" s="70" t="s">
        <v>2286</v>
      </c>
      <c r="C14" s="71">
        <v>0</v>
      </c>
      <c r="D14" s="72">
        <v>0</v>
      </c>
      <c r="E14" s="73">
        <v>6.0000000000000001E-3</v>
      </c>
      <c r="F14" s="73">
        <v>6.0000000000000001E-3</v>
      </c>
    </row>
    <row r="15" spans="1:6" ht="15.6" x14ac:dyDescent="0.2">
      <c r="A15" s="74" t="s">
        <v>2287</v>
      </c>
      <c r="B15" s="75" t="s">
        <v>2288</v>
      </c>
      <c r="C15" s="76">
        <v>0</v>
      </c>
      <c r="D15" s="77">
        <v>0</v>
      </c>
      <c r="E15" s="78">
        <v>2.5000000000000001E-2</v>
      </c>
      <c r="F15" s="78">
        <v>2.5000000000000001E-2</v>
      </c>
    </row>
    <row r="16" spans="1:6" ht="15.6" x14ac:dyDescent="0.2">
      <c r="A16" s="69" t="s">
        <v>2289</v>
      </c>
      <c r="B16" s="70" t="s">
        <v>2290</v>
      </c>
      <c r="C16" s="71">
        <v>0.03</v>
      </c>
      <c r="D16" s="72">
        <v>0.03</v>
      </c>
      <c r="E16" s="73">
        <v>0.03</v>
      </c>
      <c r="F16" s="73">
        <v>0.03</v>
      </c>
    </row>
    <row r="17" spans="1:6" ht="15.6" x14ac:dyDescent="0.2">
      <c r="A17" s="74" t="s">
        <v>2291</v>
      </c>
      <c r="B17" s="75" t="s">
        <v>2292</v>
      </c>
      <c r="C17" s="76">
        <v>0.08</v>
      </c>
      <c r="D17" s="77">
        <v>0.08</v>
      </c>
      <c r="E17" s="78">
        <v>0.08</v>
      </c>
      <c r="F17" s="78">
        <v>0.08</v>
      </c>
    </row>
    <row r="18" spans="1:6" ht="15.6" x14ac:dyDescent="0.2">
      <c r="A18" s="69" t="s">
        <v>2293</v>
      </c>
      <c r="B18" s="70" t="s">
        <v>2294</v>
      </c>
      <c r="C18" s="71">
        <v>0</v>
      </c>
      <c r="D18" s="72">
        <v>0</v>
      </c>
      <c r="E18" s="73">
        <v>0</v>
      </c>
      <c r="F18" s="73">
        <v>0</v>
      </c>
    </row>
    <row r="19" spans="1:6" ht="15.6" x14ac:dyDescent="0.2">
      <c r="A19" s="79" t="s">
        <v>368</v>
      </c>
      <c r="B19" s="79" t="s">
        <v>14</v>
      </c>
      <c r="C19" s="80">
        <f>SUM(C10:C18)</f>
        <v>0.11</v>
      </c>
      <c r="D19" s="80">
        <f>SUM(D10:D18)</f>
        <v>0.11</v>
      </c>
      <c r="E19" s="81">
        <f>SUM(E10:E18)</f>
        <v>0.36800000000000005</v>
      </c>
      <c r="F19" s="81">
        <f>SUM(F10:F18)</f>
        <v>0.36800000000000005</v>
      </c>
    </row>
    <row r="20" spans="1:6" ht="15.6" x14ac:dyDescent="0.2">
      <c r="A20" s="158" t="s">
        <v>2295</v>
      </c>
      <c r="B20" s="158"/>
      <c r="C20" s="158"/>
      <c r="D20" s="158"/>
      <c r="E20" s="158"/>
      <c r="F20" s="158"/>
    </row>
    <row r="21" spans="1:6" ht="15.6" x14ac:dyDescent="0.2">
      <c r="A21" s="69" t="s">
        <v>2296</v>
      </c>
      <c r="B21" s="70" t="s">
        <v>2297</v>
      </c>
      <c r="C21" s="71">
        <v>0.18110000000000001</v>
      </c>
      <c r="D21" s="69" t="s">
        <v>2298</v>
      </c>
      <c r="E21" s="73">
        <v>0.1797</v>
      </c>
      <c r="F21" s="82" t="s">
        <v>2299</v>
      </c>
    </row>
    <row r="22" spans="1:6" ht="15.6" x14ac:dyDescent="0.2">
      <c r="A22" s="74" t="s">
        <v>2300</v>
      </c>
      <c r="B22" s="75" t="s">
        <v>2301</v>
      </c>
      <c r="C22" s="76">
        <v>4.1500000000000002E-2</v>
      </c>
      <c r="D22" s="74" t="s">
        <v>2298</v>
      </c>
      <c r="E22" s="78">
        <v>3.9699999999999999E-2</v>
      </c>
      <c r="F22" s="83" t="s">
        <v>2299</v>
      </c>
    </row>
    <row r="23" spans="1:6" ht="15.6" x14ac:dyDescent="0.2">
      <c r="A23" s="69" t="s">
        <v>2302</v>
      </c>
      <c r="B23" s="70" t="s">
        <v>2303</v>
      </c>
      <c r="C23" s="71">
        <v>9.1000000000000004E-3</v>
      </c>
      <c r="D23" s="72">
        <v>6.8999999999999999E-3</v>
      </c>
      <c r="E23" s="73">
        <v>8.6999999999999994E-3</v>
      </c>
      <c r="F23" s="73">
        <v>6.6E-3</v>
      </c>
    </row>
    <row r="24" spans="1:6" ht="15.6" x14ac:dyDescent="0.2">
      <c r="A24" s="74" t="s">
        <v>2304</v>
      </c>
      <c r="B24" s="75" t="s">
        <v>2305</v>
      </c>
      <c r="C24" s="76">
        <v>0.1094</v>
      </c>
      <c r="D24" s="77">
        <v>8.3299999999999999E-2</v>
      </c>
      <c r="E24" s="78">
        <v>0.11020000000000001</v>
      </c>
      <c r="F24" s="78">
        <v>8.3299999999999999E-2</v>
      </c>
    </row>
    <row r="25" spans="1:6" ht="15.6" x14ac:dyDescent="0.2">
      <c r="A25" s="69" t="s">
        <v>2306</v>
      </c>
      <c r="B25" s="70" t="s">
        <v>2307</v>
      </c>
      <c r="C25" s="71">
        <v>6.9999999999999999E-4</v>
      </c>
      <c r="D25" s="72">
        <v>5.9999999999999995E-4</v>
      </c>
      <c r="E25" s="73">
        <v>6.9999999999999999E-4</v>
      </c>
      <c r="F25" s="73">
        <v>5.0000000000000001E-4</v>
      </c>
    </row>
    <row r="26" spans="1:6" ht="15.6" x14ac:dyDescent="0.2">
      <c r="A26" s="74" t="s">
        <v>2308</v>
      </c>
      <c r="B26" s="75" t="s">
        <v>2309</v>
      </c>
      <c r="C26" s="76">
        <v>7.3000000000000001E-3</v>
      </c>
      <c r="D26" s="77">
        <v>5.5999999999999999E-3</v>
      </c>
      <c r="E26" s="78">
        <v>7.3000000000000001E-3</v>
      </c>
      <c r="F26" s="78">
        <v>5.5999999999999999E-3</v>
      </c>
    </row>
    <row r="27" spans="1:6" ht="15.6" x14ac:dyDescent="0.2">
      <c r="A27" s="69" t="s">
        <v>2310</v>
      </c>
      <c r="B27" s="70" t="s">
        <v>2311</v>
      </c>
      <c r="C27" s="71">
        <v>2.6599999999999999E-2</v>
      </c>
      <c r="D27" s="69" t="s">
        <v>2298</v>
      </c>
      <c r="E27" s="73">
        <v>2.0500000000000001E-2</v>
      </c>
      <c r="F27" s="82" t="s">
        <v>2299</v>
      </c>
    </row>
    <row r="28" spans="1:6" ht="15.6" x14ac:dyDescent="0.2">
      <c r="A28" s="74" t="s">
        <v>2312</v>
      </c>
      <c r="B28" s="75" t="s">
        <v>2313</v>
      </c>
      <c r="C28" s="76">
        <v>1.1000000000000001E-3</v>
      </c>
      <c r="D28" s="77">
        <v>8.9999999999999998E-4</v>
      </c>
      <c r="E28" s="78">
        <v>1.1000000000000001E-3</v>
      </c>
      <c r="F28" s="78">
        <v>8.0000000000000004E-4</v>
      </c>
    </row>
    <row r="29" spans="1:6" ht="15.6" x14ac:dyDescent="0.2">
      <c r="A29" s="69" t="s">
        <v>2314</v>
      </c>
      <c r="B29" s="70" t="s">
        <v>2315</v>
      </c>
      <c r="C29" s="71">
        <v>8.5300000000000001E-2</v>
      </c>
      <c r="D29" s="72">
        <v>6.5000000000000002E-2</v>
      </c>
      <c r="E29" s="73">
        <v>0.11210000000000001</v>
      </c>
      <c r="F29" s="73">
        <v>8.4699999999999998E-2</v>
      </c>
    </row>
    <row r="30" spans="1:6" ht="15.6" x14ac:dyDescent="0.2">
      <c r="A30" s="84" t="s">
        <v>2316</v>
      </c>
      <c r="B30" s="75" t="s">
        <v>2317</v>
      </c>
      <c r="C30" s="76">
        <v>2.9999999999999997E-4</v>
      </c>
      <c r="D30" s="77">
        <v>2.9999999999999997E-4</v>
      </c>
      <c r="E30" s="78">
        <v>4.0000000000000002E-4</v>
      </c>
      <c r="F30" s="78">
        <v>2.9999999999999997E-4</v>
      </c>
    </row>
    <row r="31" spans="1:6" ht="15.6" x14ac:dyDescent="0.2">
      <c r="A31" s="85" t="s">
        <v>359</v>
      </c>
      <c r="B31" s="85" t="s">
        <v>14</v>
      </c>
      <c r="C31" s="86">
        <f>SUM(C21:C30)</f>
        <v>0.46239999999999998</v>
      </c>
      <c r="D31" s="86">
        <f>SUM(D21:D30)</f>
        <v>0.16259999999999999</v>
      </c>
      <c r="E31" s="87">
        <f>SUM(E21:E30)</f>
        <v>0.48039999999999999</v>
      </c>
      <c r="F31" s="87">
        <f>SUM(F21:F30)</f>
        <v>0.18179999999999999</v>
      </c>
    </row>
    <row r="32" spans="1:6" ht="15.6" x14ac:dyDescent="0.2">
      <c r="A32" s="158" t="s">
        <v>2318</v>
      </c>
      <c r="B32" s="158"/>
      <c r="C32" s="158"/>
      <c r="D32" s="158"/>
      <c r="E32" s="158"/>
      <c r="F32" s="158"/>
    </row>
    <row r="33" spans="1:6" ht="15.6" x14ac:dyDescent="0.2">
      <c r="A33" s="69" t="s">
        <v>2319</v>
      </c>
      <c r="B33" s="70" t="s">
        <v>2320</v>
      </c>
      <c r="C33" s="71">
        <v>5.2299999999999999E-2</v>
      </c>
      <c r="D33" s="72">
        <v>3.9800000000000002E-2</v>
      </c>
      <c r="E33" s="88">
        <v>5.4699999999999999E-2</v>
      </c>
      <c r="F33" s="73">
        <v>4.1300000000000003E-2</v>
      </c>
    </row>
    <row r="34" spans="1:6" ht="15.6" x14ac:dyDescent="0.2">
      <c r="A34" s="74" t="s">
        <v>2321</v>
      </c>
      <c r="B34" s="75" t="s">
        <v>2322</v>
      </c>
      <c r="C34" s="76">
        <v>1.1999999999999999E-3</v>
      </c>
      <c r="D34" s="77">
        <v>8.9999999999999998E-4</v>
      </c>
      <c r="E34" s="89">
        <v>1.2999999999999999E-3</v>
      </c>
      <c r="F34" s="78">
        <v>1E-3</v>
      </c>
    </row>
    <row r="35" spans="1:6" ht="15.6" x14ac:dyDescent="0.2">
      <c r="A35" s="69" t="s">
        <v>2323</v>
      </c>
      <c r="B35" s="70" t="s">
        <v>2324</v>
      </c>
      <c r="C35" s="71">
        <v>5.28E-2</v>
      </c>
      <c r="D35" s="72">
        <v>4.02E-2</v>
      </c>
      <c r="E35" s="88">
        <v>2.9499999999999998E-2</v>
      </c>
      <c r="F35" s="73">
        <v>2.23E-2</v>
      </c>
    </row>
    <row r="36" spans="1:6" ht="15.6" x14ac:dyDescent="0.2">
      <c r="A36" s="74" t="s">
        <v>2325</v>
      </c>
      <c r="B36" s="75" t="s">
        <v>2326</v>
      </c>
      <c r="C36" s="76">
        <v>3.9E-2</v>
      </c>
      <c r="D36" s="77">
        <v>2.9700000000000001E-2</v>
      </c>
      <c r="E36" s="89">
        <v>3.1300000000000001E-2</v>
      </c>
      <c r="F36" s="78">
        <v>2.3699999999999999E-2</v>
      </c>
    </row>
    <row r="37" spans="1:6" ht="15.6" x14ac:dyDescent="0.2">
      <c r="A37" s="69" t="s">
        <v>2327</v>
      </c>
      <c r="B37" s="70" t="s">
        <v>2328</v>
      </c>
      <c r="C37" s="71">
        <v>4.4000000000000003E-3</v>
      </c>
      <c r="D37" s="72">
        <v>3.3999999999999998E-3</v>
      </c>
      <c r="E37" s="88">
        <v>4.5999999999999999E-3</v>
      </c>
      <c r="F37" s="73">
        <v>3.5000000000000001E-3</v>
      </c>
    </row>
    <row r="38" spans="1:6" ht="15.6" x14ac:dyDescent="0.2">
      <c r="A38" s="79" t="s">
        <v>348</v>
      </c>
      <c r="B38" s="79" t="s">
        <v>14</v>
      </c>
      <c r="C38" s="80">
        <f>SUM(C33:C37)</f>
        <v>0.1497</v>
      </c>
      <c r="D38" s="80">
        <f>SUM(D33:D37)</f>
        <v>0.114</v>
      </c>
      <c r="E38" s="81">
        <f>SUM(E33:E37)</f>
        <v>0.12139999999999998</v>
      </c>
      <c r="F38" s="81">
        <f>SUM(F33:F37)</f>
        <v>9.1800000000000007E-2</v>
      </c>
    </row>
    <row r="39" spans="1:6" ht="15.6" x14ac:dyDescent="0.2">
      <c r="A39" s="158" t="s">
        <v>2329</v>
      </c>
      <c r="B39" s="158"/>
      <c r="C39" s="158"/>
      <c r="D39" s="158"/>
      <c r="E39" s="158"/>
      <c r="F39" s="158"/>
    </row>
    <row r="40" spans="1:6" ht="15.6" x14ac:dyDescent="0.2">
      <c r="A40" s="69" t="s">
        <v>2330</v>
      </c>
      <c r="B40" s="70" t="s">
        <v>2331</v>
      </c>
      <c r="C40" s="71">
        <f>C19*C31</f>
        <v>5.0863999999999999E-2</v>
      </c>
      <c r="D40" s="71">
        <f>D19*D31</f>
        <v>1.7885999999999999E-2</v>
      </c>
      <c r="E40" s="73">
        <v>0.17680000000000001</v>
      </c>
      <c r="F40" s="73">
        <v>6.6900000000000001E-2</v>
      </c>
    </row>
    <row r="41" spans="1:6" ht="46.8" x14ac:dyDescent="0.2">
      <c r="A41" s="83" t="s">
        <v>2332</v>
      </c>
      <c r="B41" s="75" t="s">
        <v>2333</v>
      </c>
      <c r="C41" s="90">
        <f>SUM(C19*C34)+(C17*C33)</f>
        <v>4.3160000000000004E-3</v>
      </c>
      <c r="D41" s="90">
        <f>SUM(D19*D34)+(D17*D33)</f>
        <v>3.2830000000000003E-3</v>
      </c>
      <c r="E41" s="78">
        <v>4.8999999999999998E-3</v>
      </c>
      <c r="F41" s="78">
        <v>3.7000000000000002E-3</v>
      </c>
    </row>
    <row r="42" spans="1:6" ht="15.6" x14ac:dyDescent="0.2">
      <c r="A42" s="85" t="s">
        <v>2334</v>
      </c>
      <c r="B42" s="85" t="s">
        <v>14</v>
      </c>
      <c r="C42" s="86">
        <f>SUM(C40:C41)</f>
        <v>5.518E-2</v>
      </c>
      <c r="D42" s="86">
        <f>SUM(D40:D41)</f>
        <v>2.1169E-2</v>
      </c>
      <c r="E42" s="87">
        <f>SUM(E40:E41)</f>
        <v>0.1817</v>
      </c>
      <c r="F42" s="87">
        <f>SUM(F40:F41)</f>
        <v>7.0599999999999996E-2</v>
      </c>
    </row>
    <row r="43" spans="1:6" ht="15.6" x14ac:dyDescent="0.2">
      <c r="A43" s="159" t="s">
        <v>2335</v>
      </c>
      <c r="B43" s="159"/>
      <c r="C43" s="91">
        <f>SUM(C42,C38,C31,C19)</f>
        <v>0.77727999999999997</v>
      </c>
      <c r="D43" s="91">
        <f>SUM(D42,D38,D31,D19)</f>
        <v>0.40776899999999999</v>
      </c>
      <c r="E43" s="91">
        <f>SUM(E19+E31+E38+E42)</f>
        <v>1.1515</v>
      </c>
      <c r="F43" s="91">
        <f>SUM(F19+F31+F38+F42)</f>
        <v>0.71220000000000006</v>
      </c>
    </row>
  </sheetData>
  <mergeCells count="16">
    <mergeCell ref="A1:F1"/>
    <mergeCell ref="B2:C2"/>
    <mergeCell ref="F2:F4"/>
    <mergeCell ref="B3:C3"/>
    <mergeCell ref="B4:C4"/>
    <mergeCell ref="D5:E5"/>
    <mergeCell ref="A6:F6"/>
    <mergeCell ref="A7:A8"/>
    <mergeCell ref="B7:B8"/>
    <mergeCell ref="C7:D7"/>
    <mergeCell ref="E7:F7"/>
    <mergeCell ref="A9:F9"/>
    <mergeCell ref="A20:F20"/>
    <mergeCell ref="A32:F32"/>
    <mergeCell ref="A39:F39"/>
    <mergeCell ref="A43:B4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4CE3F-1A8E-4A77-A63E-0A51BD3AF6D2}">
  <dimension ref="A1:E34"/>
  <sheetViews>
    <sheetView view="pageBreakPreview" topLeftCell="B1" zoomScale="85" zoomScaleNormal="100" zoomScaleSheetLayoutView="85" workbookViewId="0">
      <selection activeCell="C1" sqref="C1"/>
    </sheetView>
  </sheetViews>
  <sheetFormatPr defaultRowHeight="10.199999999999999" x14ac:dyDescent="0.2"/>
  <cols>
    <col min="1" max="1" width="0" style="61" hidden="1" customWidth="1"/>
    <col min="2" max="2" width="8.69921875" style="61" customWidth="1"/>
    <col min="3" max="3" width="48.59765625" style="61" customWidth="1"/>
    <col min="4" max="4" width="15.8984375" style="61" customWidth="1"/>
    <col min="5" max="5" width="15.5" style="61" customWidth="1"/>
    <col min="6" max="16384" width="8.796875" style="61"/>
  </cols>
  <sheetData>
    <row r="1" spans="1:5" ht="72.75" customHeight="1" x14ac:dyDescent="0.2">
      <c r="A1" s="92"/>
      <c r="B1" s="92"/>
      <c r="C1" s="92"/>
      <c r="D1" s="92"/>
      <c r="E1" s="92"/>
    </row>
    <row r="2" spans="1:5" ht="11.4" x14ac:dyDescent="0.2">
      <c r="A2" s="62" t="s">
        <v>2266</v>
      </c>
      <c r="B2" s="62" t="s">
        <v>2266</v>
      </c>
      <c r="C2" s="93" t="s">
        <v>2267</v>
      </c>
      <c r="D2" s="168">
        <f ca="1">TODAY()</f>
        <v>45280</v>
      </c>
      <c r="E2" s="168">
        <f ca="1">TODAY()</f>
        <v>45280</v>
      </c>
    </row>
    <row r="3" spans="1:5" ht="36" customHeight="1" x14ac:dyDescent="0.2">
      <c r="A3" s="62" t="s">
        <v>0</v>
      </c>
      <c r="B3" s="62" t="s">
        <v>0</v>
      </c>
      <c r="C3" s="93" t="e">
        <f>#REF!</f>
        <v>#REF!</v>
      </c>
      <c r="D3" s="169"/>
      <c r="E3" s="169"/>
    </row>
    <row r="4" spans="1:5" ht="11.4" x14ac:dyDescent="0.2">
      <c r="A4" s="62" t="s">
        <v>2268</v>
      </c>
      <c r="B4" s="62" t="s">
        <v>2268</v>
      </c>
      <c r="C4" s="94"/>
      <c r="D4" s="169"/>
      <c r="E4" s="169"/>
    </row>
    <row r="5" spans="1:5" ht="15.75" customHeight="1" x14ac:dyDescent="0.3">
      <c r="A5" s="95"/>
      <c r="B5" s="185" t="s">
        <v>2336</v>
      </c>
      <c r="C5" s="186"/>
      <c r="D5" s="186"/>
      <c r="E5" s="187"/>
    </row>
    <row r="6" spans="1:5" ht="15.6" x14ac:dyDescent="0.3">
      <c r="A6" s="95"/>
      <c r="B6" s="96"/>
      <c r="C6" s="97"/>
      <c r="D6" s="97"/>
      <c r="E6" s="98" t="s">
        <v>2337</v>
      </c>
    </row>
    <row r="7" spans="1:5" ht="10.5" customHeight="1" x14ac:dyDescent="0.2">
      <c r="A7" s="188" t="s">
        <v>2338</v>
      </c>
      <c r="B7" s="189" t="s">
        <v>2339</v>
      </c>
      <c r="C7" s="189" t="s">
        <v>2340</v>
      </c>
      <c r="D7" s="190" t="s">
        <v>2341</v>
      </c>
      <c r="E7" s="190" t="s">
        <v>2341</v>
      </c>
    </row>
    <row r="8" spans="1:5" ht="10.5" customHeight="1" x14ac:dyDescent="0.2">
      <c r="A8" s="188"/>
      <c r="B8" s="189"/>
      <c r="C8" s="189"/>
      <c r="D8" s="191"/>
      <c r="E8" s="191"/>
    </row>
    <row r="9" spans="1:5" ht="15.6" x14ac:dyDescent="0.3">
      <c r="A9" s="99"/>
      <c r="B9" s="100">
        <v>1</v>
      </c>
      <c r="C9" s="101" t="s">
        <v>2342</v>
      </c>
      <c r="D9" s="102">
        <v>0.04</v>
      </c>
      <c r="E9" s="102">
        <v>0.04</v>
      </c>
    </row>
    <row r="10" spans="1:5" ht="15.6" x14ac:dyDescent="0.3">
      <c r="A10" s="103"/>
      <c r="B10" s="100">
        <v>2</v>
      </c>
      <c r="C10" s="104" t="s">
        <v>2343</v>
      </c>
      <c r="D10" s="105">
        <v>8.0999999999999996E-3</v>
      </c>
      <c r="E10" s="105">
        <v>3.0000000000000001E-3</v>
      </c>
    </row>
    <row r="11" spans="1:5" ht="15.6" x14ac:dyDescent="0.3">
      <c r="A11" s="103"/>
      <c r="B11" s="100">
        <v>3</v>
      </c>
      <c r="C11" s="104" t="s">
        <v>2344</v>
      </c>
      <c r="D11" s="105">
        <v>1.46E-2</v>
      </c>
      <c r="E11" s="105">
        <v>5.5999999999999999E-3</v>
      </c>
    </row>
    <row r="12" spans="1:5" ht="15.6" x14ac:dyDescent="0.3">
      <c r="A12" s="103"/>
      <c r="B12" s="100">
        <v>4</v>
      </c>
      <c r="C12" s="104" t="s">
        <v>2345</v>
      </c>
      <c r="D12" s="105">
        <v>1.0200000000000001E-2</v>
      </c>
      <c r="E12" s="105">
        <v>8.5000000000000006E-3</v>
      </c>
    </row>
    <row r="13" spans="1:5" ht="15.6" x14ac:dyDescent="0.3">
      <c r="A13" s="103"/>
      <c r="B13" s="100">
        <v>5</v>
      </c>
      <c r="C13" s="104" t="s">
        <v>2346</v>
      </c>
      <c r="D13" s="105">
        <v>7.1400000000000005E-2</v>
      </c>
      <c r="E13" s="105">
        <v>4.4999999999999998E-2</v>
      </c>
    </row>
    <row r="14" spans="1:5" ht="15.6" x14ac:dyDescent="0.3">
      <c r="A14" s="103"/>
      <c r="B14" s="100">
        <v>6</v>
      </c>
      <c r="C14" s="104" t="s">
        <v>2347</v>
      </c>
      <c r="D14" s="105">
        <f>SUM(D15:D18)</f>
        <v>8.6499999999999994E-2</v>
      </c>
      <c r="E14" s="105">
        <f>SUM(E15:E18)</f>
        <v>3.6499999999999998E-2</v>
      </c>
    </row>
    <row r="15" spans="1:5" ht="15.6" x14ac:dyDescent="0.3">
      <c r="A15" s="103"/>
      <c r="B15" s="100" t="s">
        <v>2348</v>
      </c>
      <c r="C15" s="104" t="s">
        <v>2349</v>
      </c>
      <c r="D15" s="105">
        <v>6.4999999999999997E-3</v>
      </c>
      <c r="E15" s="105">
        <v>6.4999999999999997E-3</v>
      </c>
    </row>
    <row r="16" spans="1:5" ht="15.6" x14ac:dyDescent="0.3">
      <c r="A16" s="103"/>
      <c r="B16" s="100" t="s">
        <v>2350</v>
      </c>
      <c r="C16" s="104" t="s">
        <v>2351</v>
      </c>
      <c r="D16" s="105">
        <v>0.03</v>
      </c>
      <c r="E16" s="105">
        <v>0.03</v>
      </c>
    </row>
    <row r="17" spans="1:5" ht="15.6" x14ac:dyDescent="0.3">
      <c r="A17" s="103"/>
      <c r="B17" s="100" t="s">
        <v>2352</v>
      </c>
      <c r="C17" s="104" t="s">
        <v>2353</v>
      </c>
      <c r="D17" s="105">
        <v>0.05</v>
      </c>
      <c r="E17" s="105"/>
    </row>
    <row r="18" spans="1:5" ht="15.6" x14ac:dyDescent="0.3">
      <c r="A18" s="103"/>
      <c r="B18" s="100" t="s">
        <v>2354</v>
      </c>
      <c r="C18" s="104" t="s">
        <v>2355</v>
      </c>
      <c r="D18" s="105" t="s">
        <v>2299</v>
      </c>
      <c r="E18" s="105"/>
    </row>
    <row r="19" spans="1:5" ht="15.6" x14ac:dyDescent="0.3">
      <c r="A19" s="103"/>
      <c r="B19" s="100"/>
      <c r="C19" s="104"/>
      <c r="D19" s="105"/>
      <c r="E19" s="105"/>
    </row>
    <row r="20" spans="1:5" ht="15.6" x14ac:dyDescent="0.3">
      <c r="A20" s="103"/>
      <c r="B20" s="171"/>
      <c r="C20" s="172"/>
      <c r="D20" s="172"/>
      <c r="E20" s="173"/>
    </row>
    <row r="21" spans="1:5" ht="15.6" x14ac:dyDescent="0.3">
      <c r="A21" s="103"/>
      <c r="B21" s="174"/>
      <c r="C21" s="175"/>
      <c r="D21" s="175"/>
      <c r="E21" s="176"/>
    </row>
    <row r="22" spans="1:5" ht="15.6" x14ac:dyDescent="0.3">
      <c r="A22" s="103"/>
      <c r="B22" s="174"/>
      <c r="C22" s="175"/>
      <c r="D22" s="175"/>
      <c r="E22" s="176"/>
    </row>
    <row r="23" spans="1:5" ht="42.75" customHeight="1" x14ac:dyDescent="0.3">
      <c r="A23" s="103"/>
      <c r="B23" s="177"/>
      <c r="C23" s="178"/>
      <c r="D23" s="178"/>
      <c r="E23" s="179"/>
    </row>
    <row r="24" spans="1:5" ht="16.2" thickBot="1" x14ac:dyDescent="0.35">
      <c r="A24" s="106" t="s">
        <v>2356</v>
      </c>
      <c r="B24" s="180"/>
      <c r="C24" s="181"/>
      <c r="D24" s="107">
        <f>((((1+$D$9+$D$11+$D$10)*(1+$D$12)*(1+$D$13))/(1-$D$14))-1)</f>
        <v>0.25910264165955121</v>
      </c>
      <c r="E24" s="107">
        <f>((((1+$E$9+$E$11+$E$10)*(1+$E$12)*(1+$E$13))/(1-$E$14))-1)</f>
        <v>0.14696542760768017</v>
      </c>
    </row>
    <row r="25" spans="1:5" ht="15.6" x14ac:dyDescent="0.3">
      <c r="A25" s="108"/>
      <c r="B25" s="182"/>
      <c r="C25" s="183"/>
      <c r="D25" s="183"/>
      <c r="E25" s="184"/>
    </row>
    <row r="26" spans="1:5" ht="15.6" x14ac:dyDescent="0.3">
      <c r="A26" s="108"/>
      <c r="B26" s="109" t="s">
        <v>2357</v>
      </c>
      <c r="C26" s="110"/>
      <c r="D26" s="111"/>
      <c r="E26" s="111"/>
    </row>
    <row r="27" spans="1:5" ht="15.6" x14ac:dyDescent="0.3">
      <c r="A27" s="108"/>
      <c r="B27" s="112" t="s">
        <v>2358</v>
      </c>
      <c r="C27" s="113"/>
      <c r="D27" s="114"/>
      <c r="E27" s="114"/>
    </row>
    <row r="28" spans="1:5" ht="15.6" x14ac:dyDescent="0.3">
      <c r="A28" s="108"/>
      <c r="B28" s="112" t="s">
        <v>2359</v>
      </c>
      <c r="C28" s="113"/>
      <c r="D28" s="114"/>
      <c r="E28" s="114"/>
    </row>
    <row r="29" spans="1:5" ht="15.6" x14ac:dyDescent="0.3">
      <c r="A29" s="108"/>
      <c r="B29" s="112" t="s">
        <v>2360</v>
      </c>
      <c r="C29" s="115"/>
      <c r="D29" s="116"/>
      <c r="E29" s="116"/>
    </row>
    <row r="30" spans="1:5" ht="15.6" x14ac:dyDescent="0.3">
      <c r="A30" s="108"/>
      <c r="B30" s="112" t="s">
        <v>2361</v>
      </c>
      <c r="C30" s="115"/>
      <c r="D30" s="116"/>
      <c r="E30" s="116"/>
    </row>
    <row r="31" spans="1:5" ht="15.6" x14ac:dyDescent="0.3">
      <c r="A31" s="108"/>
      <c r="B31" s="112" t="s">
        <v>2362</v>
      </c>
      <c r="C31" s="117"/>
      <c r="D31" s="116"/>
      <c r="E31" s="116"/>
    </row>
    <row r="32" spans="1:5" ht="15.6" x14ac:dyDescent="0.3">
      <c r="A32" s="108"/>
      <c r="B32" s="112" t="s">
        <v>2363</v>
      </c>
      <c r="C32" s="118"/>
      <c r="D32" s="116"/>
      <c r="E32" s="116"/>
    </row>
    <row r="33" spans="1:5" ht="15.6" x14ac:dyDescent="0.3">
      <c r="A33" s="108"/>
      <c r="B33" s="112" t="s">
        <v>2364</v>
      </c>
      <c r="C33" s="117"/>
      <c r="D33" s="116"/>
      <c r="E33" s="116"/>
    </row>
    <row r="34" spans="1:5" ht="15.6" x14ac:dyDescent="0.3">
      <c r="A34" s="108"/>
      <c r="B34" s="119" t="s">
        <v>2365</v>
      </c>
      <c r="C34" s="120"/>
      <c r="D34" s="121"/>
      <c r="E34" s="121"/>
    </row>
  </sheetData>
  <mergeCells count="11">
    <mergeCell ref="A7:A8"/>
    <mergeCell ref="B7:B8"/>
    <mergeCell ref="C7:C8"/>
    <mergeCell ref="D7:D8"/>
    <mergeCell ref="E7:E8"/>
    <mergeCell ref="B20:E23"/>
    <mergeCell ref="B24:C24"/>
    <mergeCell ref="B25:E25"/>
    <mergeCell ref="D2:D4"/>
    <mergeCell ref="E2:E4"/>
    <mergeCell ref="B5:E5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Resumo do Orçamento</vt:lpstr>
      <vt:lpstr>Curva ABC de Insumos</vt:lpstr>
      <vt:lpstr>Orçamento Sintético </vt:lpstr>
      <vt:lpstr>Orçamento Analítico</vt:lpstr>
      <vt:lpstr>Buttons</vt:lpstr>
      <vt:lpstr>ENCARGOS SOCIAIS </vt:lpstr>
      <vt:lpstr>BDI </vt:lpstr>
      <vt:lpstr>'BDI '!Area_de_impressao</vt:lpstr>
      <vt:lpstr>Buttons!Area_de_impressao</vt:lpstr>
      <vt:lpstr>'Curva ABC de Insumos'!Area_de_impressao</vt:lpstr>
      <vt:lpstr>'Resumo do Orçamento'!Area_de_impressao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CONTINENTAL SERVICE</cp:lastModifiedBy>
  <cp:revision>0</cp:revision>
  <cp:lastPrinted>2023-12-20T14:31:43Z</cp:lastPrinted>
  <dcterms:created xsi:type="dcterms:W3CDTF">2023-12-19T13:36:19Z</dcterms:created>
  <dcterms:modified xsi:type="dcterms:W3CDTF">2023-12-20T14:50:53Z</dcterms:modified>
</cp:coreProperties>
</file>